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cheros.rectorado.uvigo.es\comun\Calidad\Programas_Calidade\SGC\FacultadeseEscolas\Procedementos\REVISION_Procedementos\2022-23\Procedimientos tras Suxestións septiembre 23\"/>
    </mc:Choice>
  </mc:AlternateContent>
  <bookViews>
    <workbookView xWindow="0" yWindow="0" windowWidth="28800" windowHeight="9300"/>
  </bookViews>
  <sheets>
    <sheet name="Indicadores" sheetId="1" r:id="rId1"/>
    <sheet name="Resultados" sheetId="2" r:id="rId2"/>
  </sheets>
  <definedNames>
    <definedName name="_xlnm._FilterDatabase" localSheetId="0" hidden="1">Indicadores!$A$5:$F$94</definedName>
    <definedName name="_xlnm._FilterDatabase" localSheetId="1" hidden="1">Resultados!$A$4:$AJ$73</definedName>
    <definedName name="_xlnm.Print_Area" localSheetId="0">Indicadores!$A$1:$F$94</definedName>
  </definedNames>
  <calcPr calcId="162913"/>
</workbook>
</file>

<file path=xl/calcChain.xml><?xml version="1.0" encoding="utf-8"?>
<calcChain xmlns="http://schemas.openxmlformats.org/spreadsheetml/2006/main">
  <c r="N73" i="1" l="1"/>
  <c r="N72" i="1"/>
  <c r="N71" i="1"/>
  <c r="N70" i="1"/>
  <c r="N69" i="1"/>
  <c r="N68" i="1"/>
  <c r="N67" i="1"/>
  <c r="N66" i="1"/>
  <c r="N65" i="1"/>
  <c r="N64" i="1"/>
  <c r="N63" i="1"/>
  <c r="N62" i="1"/>
  <c r="J73" i="1"/>
  <c r="J72" i="1"/>
  <c r="J71" i="1"/>
  <c r="J70" i="1"/>
  <c r="J69" i="1"/>
  <c r="J68" i="1"/>
  <c r="J67" i="1"/>
  <c r="J66" i="1"/>
  <c r="J65" i="1"/>
  <c r="J64" i="1"/>
  <c r="J63" i="1"/>
  <c r="J62" i="1"/>
  <c r="D54" i="1"/>
  <c r="E54" i="1"/>
  <c r="F77" i="1"/>
  <c r="F73" i="1"/>
  <c r="F72" i="1"/>
  <c r="F71" i="1"/>
  <c r="F70" i="1"/>
  <c r="F69" i="1"/>
  <c r="F67" i="1"/>
  <c r="F66" i="1"/>
  <c r="F68" i="1"/>
  <c r="F65" i="1"/>
  <c r="F64" i="1"/>
  <c r="F63" i="1"/>
  <c r="F62" i="1"/>
  <c r="AI71" i="2" l="1"/>
  <c r="AJ71" i="2" s="1"/>
  <c r="AH71" i="2"/>
  <c r="Y71" i="2"/>
  <c r="Z71" i="2" s="1"/>
  <c r="X71" i="2"/>
  <c r="AJ66" i="2"/>
  <c r="AI66" i="2"/>
  <c r="AH66" i="2"/>
  <c r="Y66" i="2"/>
  <c r="Z66" i="2" s="1"/>
  <c r="X66" i="2"/>
  <c r="AI57" i="2"/>
  <c r="AJ57" i="2" s="1"/>
  <c r="AH57" i="2"/>
  <c r="AH56" i="2"/>
  <c r="Y57" i="2"/>
  <c r="X57" i="2"/>
  <c r="Z57" i="2" s="1"/>
  <c r="AI48" i="2"/>
  <c r="AH48" i="2"/>
  <c r="AJ48" i="2" s="1"/>
  <c r="Y48" i="2"/>
  <c r="Z48" i="2" s="1"/>
  <c r="X48" i="2"/>
  <c r="AI45" i="2"/>
  <c r="AJ45" i="2" s="1"/>
  <c r="AH45" i="2"/>
  <c r="Y45" i="2"/>
  <c r="Z45" i="2" s="1"/>
  <c r="X45" i="2"/>
  <c r="AI30" i="2"/>
  <c r="AJ30" i="2" s="1"/>
  <c r="AH30" i="2"/>
  <c r="AI6" i="2"/>
  <c r="AJ6" i="2" s="1"/>
  <c r="AH6" i="2"/>
  <c r="Z6" i="2"/>
  <c r="Y6" i="2"/>
  <c r="X6" i="2"/>
  <c r="V9" i="2"/>
  <c r="U9" i="2"/>
  <c r="R11" i="2"/>
  <c r="S11" i="2"/>
  <c r="T11" i="2" s="1"/>
  <c r="R12" i="2"/>
  <c r="S12" i="2"/>
  <c r="T12" i="2"/>
  <c r="R13" i="2"/>
  <c r="T13" i="2" s="1"/>
  <c r="S13" i="2"/>
  <c r="R14" i="2"/>
  <c r="T14" i="2" s="1"/>
  <c r="S14" i="2"/>
  <c r="N94" i="1"/>
  <c r="N93" i="1"/>
  <c r="N92" i="1"/>
  <c r="N91" i="1"/>
  <c r="N90" i="1"/>
  <c r="N89" i="1"/>
  <c r="N88" i="1"/>
  <c r="N87" i="1"/>
  <c r="N86" i="1"/>
  <c r="N85" i="1"/>
  <c r="M84" i="1"/>
  <c r="N84" i="1" s="1"/>
  <c r="L84" i="1"/>
  <c r="N80" i="1"/>
  <c r="N79" i="1"/>
  <c r="N78" i="1"/>
  <c r="N77" i="1"/>
  <c r="N76" i="1"/>
  <c r="N75" i="1"/>
  <c r="N74" i="1"/>
  <c r="M74" i="1"/>
  <c r="L74" i="1"/>
  <c r="N61" i="1"/>
  <c r="N60" i="1"/>
  <c r="N59" i="1"/>
  <c r="N58" i="1"/>
  <c r="N57" i="1"/>
  <c r="N56" i="1"/>
  <c r="N55" i="1"/>
  <c r="M54" i="1"/>
  <c r="L54" i="1"/>
  <c r="N54" i="1" s="1"/>
  <c r="N53" i="1"/>
  <c r="N52" i="1"/>
  <c r="N51" i="1"/>
  <c r="N50" i="1"/>
  <c r="M50" i="1"/>
  <c r="N49" i="1"/>
  <c r="N48" i="1"/>
  <c r="N47" i="1"/>
  <c r="N46" i="1"/>
  <c r="N45" i="1"/>
  <c r="N44" i="1"/>
  <c r="N43" i="1"/>
  <c r="M43" i="1"/>
  <c r="L43" i="1"/>
  <c r="N39" i="1"/>
  <c r="N38" i="1"/>
  <c r="N37" i="1"/>
  <c r="M36" i="1"/>
  <c r="L36" i="1"/>
  <c r="N36" i="1" s="1"/>
  <c r="N35" i="1"/>
  <c r="N34" i="1"/>
  <c r="N33" i="1"/>
  <c r="N32" i="1"/>
  <c r="M31" i="1"/>
  <c r="N31" i="1" s="1"/>
  <c r="L31" i="1"/>
  <c r="N30" i="1"/>
  <c r="N29" i="1"/>
  <c r="N28" i="1"/>
  <c r="N27" i="1"/>
  <c r="N26" i="1"/>
  <c r="N25" i="1"/>
  <c r="N24" i="1"/>
  <c r="N23" i="1"/>
  <c r="N22" i="1"/>
  <c r="M22" i="1"/>
  <c r="L22" i="1"/>
  <c r="N21" i="1"/>
  <c r="N20" i="1"/>
  <c r="N19" i="1"/>
  <c r="M18" i="1"/>
  <c r="N18" i="1" s="1"/>
  <c r="N17" i="1"/>
  <c r="N16" i="1"/>
  <c r="M15" i="1"/>
  <c r="N15" i="1" s="1"/>
  <c r="N14" i="1"/>
  <c r="N13" i="1"/>
  <c r="M12" i="1"/>
  <c r="N12" i="1" s="1"/>
  <c r="L12" i="1"/>
  <c r="N11" i="1"/>
  <c r="N10" i="1"/>
  <c r="M9" i="1"/>
  <c r="N9" i="1" s="1"/>
  <c r="N8" i="1"/>
  <c r="N7" i="1"/>
  <c r="J94" i="1"/>
  <c r="J93" i="1"/>
  <c r="J92" i="1"/>
  <c r="J91" i="1"/>
  <c r="J90" i="1"/>
  <c r="J89" i="1"/>
  <c r="J88" i="1"/>
  <c r="J87" i="1"/>
  <c r="J86" i="1"/>
  <c r="J85" i="1"/>
  <c r="I84" i="1"/>
  <c r="J84" i="1" s="1"/>
  <c r="H84" i="1"/>
  <c r="J80" i="1"/>
  <c r="J79" i="1"/>
  <c r="J78" i="1"/>
  <c r="J77" i="1"/>
  <c r="J76" i="1"/>
  <c r="J75" i="1"/>
  <c r="J74" i="1"/>
  <c r="I74" i="1"/>
  <c r="H74" i="1"/>
  <c r="J61" i="1"/>
  <c r="J60" i="1"/>
  <c r="J59" i="1"/>
  <c r="J58" i="1"/>
  <c r="J57" i="1"/>
  <c r="J56" i="1"/>
  <c r="J55" i="1"/>
  <c r="I54" i="1"/>
  <c r="J54" i="1" s="1"/>
  <c r="H54" i="1"/>
  <c r="J53" i="1"/>
  <c r="J52" i="1"/>
  <c r="J51" i="1"/>
  <c r="J50" i="1"/>
  <c r="I50" i="1"/>
  <c r="J49" i="1"/>
  <c r="J48" i="1"/>
  <c r="J47" i="1"/>
  <c r="J46" i="1"/>
  <c r="J45" i="1"/>
  <c r="J44" i="1"/>
  <c r="J43" i="1"/>
  <c r="I43" i="1"/>
  <c r="H43" i="1"/>
  <c r="J39" i="1"/>
  <c r="J38" i="1"/>
  <c r="J37" i="1"/>
  <c r="I36" i="1"/>
  <c r="J36" i="1" s="1"/>
  <c r="H36" i="1"/>
  <c r="J35" i="1"/>
  <c r="J34" i="1"/>
  <c r="J33" i="1"/>
  <c r="J32" i="1"/>
  <c r="I31" i="1"/>
  <c r="J31" i="1" s="1"/>
  <c r="H31" i="1"/>
  <c r="J30" i="1"/>
  <c r="J29" i="1"/>
  <c r="J28" i="1"/>
  <c r="J27" i="1"/>
  <c r="J26" i="1"/>
  <c r="J25" i="1"/>
  <c r="J24" i="1"/>
  <c r="J23" i="1"/>
  <c r="J22" i="1"/>
  <c r="I22" i="1"/>
  <c r="H22" i="1"/>
  <c r="J21" i="1"/>
  <c r="J20" i="1"/>
  <c r="J19" i="1"/>
  <c r="I18" i="1"/>
  <c r="J18" i="1" s="1"/>
  <c r="J17" i="1"/>
  <c r="J16" i="1"/>
  <c r="I15" i="1"/>
  <c r="J15" i="1" s="1"/>
  <c r="J14" i="1"/>
  <c r="J13" i="1"/>
  <c r="J11" i="1"/>
  <c r="J10" i="1"/>
  <c r="I9" i="1"/>
  <c r="J9" i="1" s="1"/>
  <c r="J8" i="1"/>
  <c r="J7" i="1"/>
  <c r="Y56" i="2" l="1"/>
  <c r="AI56" i="2"/>
  <c r="AJ56" i="2" s="1"/>
  <c r="X56" i="2"/>
  <c r="Z56" i="2" s="1"/>
  <c r="F18" i="1"/>
  <c r="F22" i="1"/>
  <c r="F31" i="1"/>
  <c r="F36" i="1"/>
  <c r="F43" i="1"/>
  <c r="E43" i="1"/>
  <c r="D43" i="1"/>
  <c r="E36" i="1"/>
  <c r="D36" i="1"/>
  <c r="E31" i="1"/>
  <c r="D31" i="1"/>
  <c r="E22" i="1"/>
  <c r="D22" i="1"/>
  <c r="F50" i="1"/>
  <c r="E74" i="1"/>
  <c r="D74" i="1"/>
  <c r="D84" i="1"/>
  <c r="E84" i="1"/>
  <c r="P71" i="2"/>
  <c r="E50" i="1" l="1"/>
  <c r="AC73" i="2" l="1"/>
  <c r="AB73" i="2"/>
  <c r="AC70" i="2"/>
  <c r="AB70" i="2"/>
  <c r="AD70" i="2" s="1"/>
  <c r="AC69" i="2"/>
  <c r="AB69" i="2"/>
  <c r="AD69" i="2" s="1"/>
  <c r="AC68" i="2"/>
  <c r="AB68" i="2"/>
  <c r="AD68" i="2" s="1"/>
  <c r="AC65" i="2"/>
  <c r="AB65" i="2"/>
  <c r="AD65" i="2" s="1"/>
  <c r="AC64" i="2"/>
  <c r="AB64" i="2"/>
  <c r="AD64" i="2" s="1"/>
  <c r="AC62" i="2"/>
  <c r="AB62" i="2"/>
  <c r="AD62" i="2" s="1"/>
  <c r="AC61" i="2"/>
  <c r="AB61" i="2"/>
  <c r="AD61" i="2" s="1"/>
  <c r="AC60" i="2"/>
  <c r="AB60" i="2"/>
  <c r="AD60" i="2" s="1"/>
  <c r="AC59" i="2"/>
  <c r="AB59" i="2"/>
  <c r="AD59" i="2" s="1"/>
  <c r="AC55" i="2"/>
  <c r="AB55" i="2"/>
  <c r="AD55" i="2" s="1"/>
  <c r="AC53" i="2"/>
  <c r="AB53" i="2"/>
  <c r="AD53" i="2" s="1"/>
  <c r="AC51" i="2"/>
  <c r="AB51" i="2"/>
  <c r="AD51" i="2" s="1"/>
  <c r="AC50" i="2"/>
  <c r="AB50" i="2"/>
  <c r="AD50" i="2" s="1"/>
  <c r="AC47" i="2"/>
  <c r="AB47" i="2"/>
  <c r="AD47" i="2" s="1"/>
  <c r="AF46" i="2" s="1"/>
  <c r="AC44" i="2"/>
  <c r="AB44" i="2"/>
  <c r="AD44" i="2" s="1"/>
  <c r="AC42" i="2"/>
  <c r="AB42" i="2"/>
  <c r="AD42" i="2" s="1"/>
  <c r="AC41" i="2"/>
  <c r="AB41" i="2"/>
  <c r="AD41" i="2" s="1"/>
  <c r="AC39" i="2"/>
  <c r="AB39" i="2"/>
  <c r="AD39" i="2" s="1"/>
  <c r="AC38" i="2"/>
  <c r="AB38" i="2"/>
  <c r="AD38" i="2" s="1"/>
  <c r="AC37" i="2"/>
  <c r="AB37" i="2"/>
  <c r="AD37" i="2" s="1"/>
  <c r="AC35" i="2"/>
  <c r="AB35" i="2"/>
  <c r="AD35" i="2" s="1"/>
  <c r="AC34" i="2"/>
  <c r="AB34" i="2"/>
  <c r="AD34" i="2" s="1"/>
  <c r="AC32" i="2"/>
  <c r="AB32" i="2"/>
  <c r="AD32" i="2" s="1"/>
  <c r="AF31" i="2" s="1"/>
  <c r="AC29" i="2"/>
  <c r="AB29" i="2"/>
  <c r="AD29" i="2" s="1"/>
  <c r="AE28" i="2" s="1"/>
  <c r="AC27" i="2"/>
  <c r="AB27" i="2"/>
  <c r="AD27" i="2" s="1"/>
  <c r="AC26" i="2"/>
  <c r="AB26" i="2"/>
  <c r="AD26" i="2" s="1"/>
  <c r="AC25" i="2"/>
  <c r="AB25" i="2"/>
  <c r="AD25" i="2" s="1"/>
  <c r="AC23" i="2"/>
  <c r="AB23" i="2"/>
  <c r="AD23" i="2" s="1"/>
  <c r="AF22" i="2" s="1"/>
  <c r="AC19" i="2"/>
  <c r="AB19" i="2"/>
  <c r="AD19" i="2" s="1"/>
  <c r="AC17" i="2"/>
  <c r="AB17" i="2"/>
  <c r="AD17" i="2" s="1"/>
  <c r="AE16" i="2" s="1"/>
  <c r="AC14" i="2"/>
  <c r="AB14" i="2"/>
  <c r="AD14" i="2" s="1"/>
  <c r="AC13" i="2"/>
  <c r="AB13" i="2"/>
  <c r="AD13" i="2" s="1"/>
  <c r="AC12" i="2"/>
  <c r="AB12" i="2"/>
  <c r="AD12" i="2" s="1"/>
  <c r="AC11" i="2"/>
  <c r="AB11" i="2"/>
  <c r="AD11" i="2" s="1"/>
  <c r="AC8" i="2"/>
  <c r="AB8" i="2"/>
  <c r="AD8" i="2" s="1"/>
  <c r="AF7" i="2" s="1"/>
  <c r="S73" i="2"/>
  <c r="R73" i="2"/>
  <c r="S70" i="2"/>
  <c r="R70" i="2"/>
  <c r="T70" i="2" s="1"/>
  <c r="S69" i="2"/>
  <c r="R69" i="2"/>
  <c r="S68" i="2"/>
  <c r="R68" i="2"/>
  <c r="T68" i="2" s="1"/>
  <c r="S65" i="2"/>
  <c r="R65" i="2"/>
  <c r="S64" i="2"/>
  <c r="R64" i="2"/>
  <c r="T64" i="2" s="1"/>
  <c r="S62" i="2"/>
  <c r="R62" i="2"/>
  <c r="T62" i="2" s="1"/>
  <c r="S61" i="2"/>
  <c r="R61" i="2"/>
  <c r="T61" i="2" s="1"/>
  <c r="S60" i="2"/>
  <c r="R60" i="2"/>
  <c r="T60" i="2" s="1"/>
  <c r="S59" i="2"/>
  <c r="R59" i="2"/>
  <c r="T59" i="2" s="1"/>
  <c r="S55" i="2"/>
  <c r="R55" i="2"/>
  <c r="T55" i="2" s="1"/>
  <c r="U54" i="2" s="1"/>
  <c r="S53" i="2"/>
  <c r="R53" i="2"/>
  <c r="T53" i="2" s="1"/>
  <c r="S51" i="2"/>
  <c r="R51" i="2"/>
  <c r="T51" i="2" s="1"/>
  <c r="S50" i="2"/>
  <c r="R50" i="2"/>
  <c r="T50" i="2" s="1"/>
  <c r="S47" i="2"/>
  <c r="R47" i="2"/>
  <c r="T47" i="2" s="1"/>
  <c r="S44" i="2"/>
  <c r="R44" i="2"/>
  <c r="T44" i="2" s="1"/>
  <c r="S42" i="2"/>
  <c r="R42" i="2"/>
  <c r="T42" i="2" s="1"/>
  <c r="S41" i="2"/>
  <c r="R41" i="2"/>
  <c r="T41" i="2" s="1"/>
  <c r="S39" i="2"/>
  <c r="R39" i="2"/>
  <c r="T39" i="2" s="1"/>
  <c r="S38" i="2"/>
  <c r="R38" i="2"/>
  <c r="T38" i="2" s="1"/>
  <c r="S37" i="2"/>
  <c r="R37" i="2"/>
  <c r="T37" i="2" s="1"/>
  <c r="S35" i="2"/>
  <c r="R35" i="2"/>
  <c r="T35" i="2" s="1"/>
  <c r="S34" i="2"/>
  <c r="R34" i="2"/>
  <c r="T34" i="2" s="1"/>
  <c r="S32" i="2"/>
  <c r="R32" i="2"/>
  <c r="T32" i="2" s="1"/>
  <c r="V31" i="2" s="1"/>
  <c r="S29" i="2"/>
  <c r="R29" i="2"/>
  <c r="T29" i="2" s="1"/>
  <c r="V28" i="2" s="1"/>
  <c r="S27" i="2"/>
  <c r="R27" i="2"/>
  <c r="T27" i="2" s="1"/>
  <c r="S26" i="2"/>
  <c r="R26" i="2"/>
  <c r="T26" i="2" s="1"/>
  <c r="S25" i="2"/>
  <c r="R25" i="2"/>
  <c r="T25" i="2" s="1"/>
  <c r="S23" i="2"/>
  <c r="R23" i="2"/>
  <c r="T23" i="2" s="1"/>
  <c r="V22" i="2" s="1"/>
  <c r="S19" i="2"/>
  <c r="R19" i="2"/>
  <c r="T19" i="2" s="1"/>
  <c r="S17" i="2"/>
  <c r="R17" i="2"/>
  <c r="T17" i="2" s="1"/>
  <c r="S8" i="2"/>
  <c r="R8" i="2"/>
  <c r="T8" i="2" s="1"/>
  <c r="V7" i="2" s="1"/>
  <c r="AH15" i="2" l="1"/>
  <c r="AH5" i="2" s="1"/>
  <c r="AI21" i="2"/>
  <c r="AE9" i="2"/>
  <c r="AF9" i="2"/>
  <c r="AD73" i="2"/>
  <c r="AF72" i="2" s="1"/>
  <c r="T65" i="2"/>
  <c r="V63" i="2" s="1"/>
  <c r="T69" i="2"/>
  <c r="V67" i="2" s="1"/>
  <c r="T73" i="2"/>
  <c r="U72" i="2" s="1"/>
  <c r="AF33" i="2"/>
  <c r="AF40" i="2"/>
  <c r="V33" i="2"/>
  <c r="AE18" i="2"/>
  <c r="AF18" i="2"/>
  <c r="AE54" i="2"/>
  <c r="AF54" i="2"/>
  <c r="AE43" i="2"/>
  <c r="AF43" i="2"/>
  <c r="AF49" i="2"/>
  <c r="AE52" i="2"/>
  <c r="AF52" i="2"/>
  <c r="AE63" i="2"/>
  <c r="AF63" i="2"/>
  <c r="AF67" i="2"/>
  <c r="AE36" i="2"/>
  <c r="AF58" i="2"/>
  <c r="V49" i="2"/>
  <c r="AE31" i="2"/>
  <c r="AG31" i="2" s="1"/>
  <c r="AE46" i="2"/>
  <c r="AF24" i="2"/>
  <c r="AE7" i="2"/>
  <c r="AG7" i="2" s="1"/>
  <c r="AF16" i="2"/>
  <c r="AF28" i="2"/>
  <c r="AG28" i="2" s="1"/>
  <c r="AF36" i="2"/>
  <c r="AE58" i="2"/>
  <c r="AE67" i="2"/>
  <c r="AE22" i="2"/>
  <c r="AE24" i="2"/>
  <c r="AG24" i="2" s="1"/>
  <c r="AE40" i="2"/>
  <c r="AE49" i="2"/>
  <c r="AE33" i="2"/>
  <c r="V24" i="2"/>
  <c r="Y21" i="2" s="1"/>
  <c r="V36" i="2"/>
  <c r="Y30" i="2" s="1"/>
  <c r="U16" i="2"/>
  <c r="V16" i="2"/>
  <c r="Y15" i="2" s="1"/>
  <c r="Y5" i="2" s="1"/>
  <c r="U36" i="2"/>
  <c r="V43" i="2"/>
  <c r="U43" i="2"/>
  <c r="U52" i="2"/>
  <c r="V52" i="2"/>
  <c r="V58" i="2"/>
  <c r="U58" i="2"/>
  <c r="U67" i="2"/>
  <c r="U18" i="2"/>
  <c r="V18" i="2"/>
  <c r="V40" i="2"/>
  <c r="U46" i="2"/>
  <c r="V46" i="2"/>
  <c r="V72" i="2"/>
  <c r="U31" i="2"/>
  <c r="U33" i="2"/>
  <c r="U28" i="2"/>
  <c r="W28" i="2" s="1"/>
  <c r="U7" i="2"/>
  <c r="W7" i="2" s="1"/>
  <c r="V54" i="2"/>
  <c r="W54" i="2" s="1"/>
  <c r="U22" i="2"/>
  <c r="U24" i="2"/>
  <c r="X21" i="2" s="1"/>
  <c r="U40" i="2"/>
  <c r="U49" i="2"/>
  <c r="AI15" i="2" l="1"/>
  <c r="X15" i="2"/>
  <c r="AJ21" i="2"/>
  <c r="AI20" i="2"/>
  <c r="AJ20" i="2" s="1"/>
  <c r="AH21" i="2"/>
  <c r="AH20" i="2" s="1"/>
  <c r="AE72" i="2"/>
  <c r="Z30" i="2"/>
  <c r="W31" i="2"/>
  <c r="X30" i="2"/>
  <c r="Z21" i="2"/>
  <c r="Y20" i="2"/>
  <c r="U63" i="2"/>
  <c r="W36" i="2"/>
  <c r="AG36" i="2"/>
  <c r="AG33" i="2"/>
  <c r="AG72" i="2"/>
  <c r="W33" i="2"/>
  <c r="AG67" i="2"/>
  <c r="AG58" i="2"/>
  <c r="W46" i="2"/>
  <c r="AG40" i="2"/>
  <c r="AG63" i="2"/>
  <c r="AG16" i="2"/>
  <c r="AG43" i="2"/>
  <c r="AG18" i="2"/>
  <c r="AG46" i="2"/>
  <c r="AG52" i="2"/>
  <c r="AG54" i="2"/>
  <c r="AG22" i="2"/>
  <c r="AG49" i="2"/>
  <c r="W24" i="2"/>
  <c r="W67" i="2"/>
  <c r="W63" i="2"/>
  <c r="W58" i="2"/>
  <c r="W52" i="2"/>
  <c r="W40" i="2"/>
  <c r="W72" i="2"/>
  <c r="W18" i="2"/>
  <c r="W43" i="2"/>
  <c r="W16" i="2"/>
  <c r="W49" i="2"/>
  <c r="W22" i="2"/>
  <c r="I73" i="2"/>
  <c r="H73" i="2"/>
  <c r="G73" i="2"/>
  <c r="F73" i="2"/>
  <c r="E73" i="2"/>
  <c r="I70" i="2"/>
  <c r="H70" i="2"/>
  <c r="G70" i="2"/>
  <c r="F70" i="2"/>
  <c r="I69" i="2"/>
  <c r="H69" i="2"/>
  <c r="G69" i="2"/>
  <c r="F69" i="2"/>
  <c r="I68" i="2"/>
  <c r="H68" i="2"/>
  <c r="G68" i="2"/>
  <c r="F68" i="2"/>
  <c r="E70" i="2"/>
  <c r="H65" i="2"/>
  <c r="G65" i="2"/>
  <c r="F65" i="2"/>
  <c r="I64" i="2"/>
  <c r="H64" i="2"/>
  <c r="G64" i="2"/>
  <c r="F64" i="2"/>
  <c r="I62" i="2"/>
  <c r="H62" i="2"/>
  <c r="G62" i="2"/>
  <c r="F62" i="2"/>
  <c r="H61" i="2"/>
  <c r="G61" i="2"/>
  <c r="F61" i="2"/>
  <c r="H60" i="2"/>
  <c r="G60" i="2"/>
  <c r="F60" i="2"/>
  <c r="I59" i="2"/>
  <c r="H59" i="2"/>
  <c r="G59" i="2"/>
  <c r="F59" i="2"/>
  <c r="E62" i="2"/>
  <c r="I55" i="2"/>
  <c r="H55" i="2"/>
  <c r="G55" i="2"/>
  <c r="F55" i="2"/>
  <c r="I53" i="2"/>
  <c r="H53" i="2"/>
  <c r="G53" i="2"/>
  <c r="F53" i="2"/>
  <c r="H51" i="2"/>
  <c r="G51" i="2"/>
  <c r="F51" i="2"/>
  <c r="I50" i="2"/>
  <c r="H50" i="2"/>
  <c r="G50" i="2"/>
  <c r="F50" i="2"/>
  <c r="E50" i="2"/>
  <c r="E51" i="2"/>
  <c r="I47" i="2"/>
  <c r="H47" i="2"/>
  <c r="G47" i="2"/>
  <c r="F47" i="2"/>
  <c r="H44" i="2"/>
  <c r="G44" i="2"/>
  <c r="F44" i="2"/>
  <c r="I42" i="2"/>
  <c r="H42" i="2"/>
  <c r="G42" i="2"/>
  <c r="F42" i="2"/>
  <c r="I41" i="2"/>
  <c r="H41" i="2"/>
  <c r="G41" i="2"/>
  <c r="F41" i="2"/>
  <c r="I39" i="2"/>
  <c r="H39" i="2"/>
  <c r="G39" i="2"/>
  <c r="F39" i="2"/>
  <c r="I38" i="2"/>
  <c r="H38" i="2"/>
  <c r="G38" i="2"/>
  <c r="F38" i="2"/>
  <c r="I37" i="2"/>
  <c r="H37" i="2"/>
  <c r="G37" i="2"/>
  <c r="F37" i="2"/>
  <c r="I35" i="2"/>
  <c r="H35" i="2"/>
  <c r="G35" i="2"/>
  <c r="F35" i="2"/>
  <c r="I34" i="2"/>
  <c r="H34" i="2"/>
  <c r="G34" i="2"/>
  <c r="F34" i="2"/>
  <c r="H32" i="2"/>
  <c r="G32" i="2"/>
  <c r="F32" i="2"/>
  <c r="F79" i="1"/>
  <c r="I29" i="2"/>
  <c r="H29" i="2"/>
  <c r="G29" i="2"/>
  <c r="F29" i="2"/>
  <c r="I27" i="2"/>
  <c r="H27" i="2"/>
  <c r="G27" i="2"/>
  <c r="F27" i="2"/>
  <c r="I26" i="2"/>
  <c r="H26" i="2"/>
  <c r="G26" i="2"/>
  <c r="F26" i="2"/>
  <c r="I25" i="2"/>
  <c r="H25" i="2"/>
  <c r="G25" i="2"/>
  <c r="F25" i="2"/>
  <c r="I23" i="2"/>
  <c r="H23" i="2"/>
  <c r="G23" i="2"/>
  <c r="F23" i="2"/>
  <c r="I17" i="2"/>
  <c r="H17" i="2"/>
  <c r="G17" i="2"/>
  <c r="F17" i="2"/>
  <c r="E17" i="2"/>
  <c r="I19" i="2"/>
  <c r="H19" i="2"/>
  <c r="G19" i="2"/>
  <c r="F19" i="2"/>
  <c r="F47" i="1"/>
  <c r="F46" i="1"/>
  <c r="F45" i="1"/>
  <c r="F44" i="1"/>
  <c r="I14" i="2"/>
  <c r="H14" i="2"/>
  <c r="G14" i="2"/>
  <c r="F14" i="2"/>
  <c r="I13" i="2"/>
  <c r="H13" i="2"/>
  <c r="G13" i="2"/>
  <c r="F13" i="2"/>
  <c r="I12" i="2"/>
  <c r="H12" i="2"/>
  <c r="G12" i="2"/>
  <c r="F12" i="2"/>
  <c r="H11" i="2"/>
  <c r="G11" i="2"/>
  <c r="F11" i="2"/>
  <c r="G10" i="2"/>
  <c r="F10" i="2"/>
  <c r="H8" i="2"/>
  <c r="G8" i="2"/>
  <c r="F8" i="2"/>
  <c r="E8" i="2"/>
  <c r="E69" i="2"/>
  <c r="E53" i="2"/>
  <c r="E44" i="2"/>
  <c r="E10" i="2"/>
  <c r="E59" i="2"/>
  <c r="E64" i="2"/>
  <c r="E60" i="2"/>
  <c r="E61" i="2"/>
  <c r="E41" i="2"/>
  <c r="E11" i="2"/>
  <c r="E12" i="2"/>
  <c r="E32" i="2"/>
  <c r="E13" i="2"/>
  <c r="E14" i="2"/>
  <c r="E37" i="2"/>
  <c r="E47" i="2"/>
  <c r="E19" i="2"/>
  <c r="E55" i="2"/>
  <c r="E23" i="2"/>
  <c r="E25" i="2"/>
  <c r="E26" i="2"/>
  <c r="E27" i="2"/>
  <c r="E29" i="2"/>
  <c r="E34" i="2"/>
  <c r="E35" i="2"/>
  <c r="E38" i="2"/>
  <c r="E39" i="2"/>
  <c r="E42" i="2"/>
  <c r="E65" i="2"/>
  <c r="E68" i="2"/>
  <c r="F57" i="1"/>
  <c r="F54" i="1"/>
  <c r="F80" i="1"/>
  <c r="F78" i="1"/>
  <c r="F76" i="1"/>
  <c r="F75" i="1"/>
  <c r="F94" i="1"/>
  <c r="F93" i="1"/>
  <c r="F92" i="1"/>
  <c r="F91" i="1"/>
  <c r="F90" i="1"/>
  <c r="F89" i="1"/>
  <c r="F88" i="1"/>
  <c r="F87" i="1"/>
  <c r="F86" i="1"/>
  <c r="F85" i="1"/>
  <c r="F61" i="1"/>
  <c r="F60" i="1"/>
  <c r="F59" i="1"/>
  <c r="F58" i="1"/>
  <c r="F56" i="1"/>
  <c r="F55" i="1"/>
  <c r="F53" i="1"/>
  <c r="F52" i="1"/>
  <c r="F51" i="1"/>
  <c r="F49" i="1"/>
  <c r="F48" i="1"/>
  <c r="F35" i="1"/>
  <c r="F39" i="1"/>
  <c r="F38" i="1"/>
  <c r="F37" i="1"/>
  <c r="F34" i="1"/>
  <c r="F33" i="1"/>
  <c r="F32" i="1"/>
  <c r="F30" i="1"/>
  <c r="F29" i="1"/>
  <c r="F28" i="1"/>
  <c r="F27" i="1"/>
  <c r="F26" i="1"/>
  <c r="F25" i="1"/>
  <c r="F24" i="1"/>
  <c r="F23" i="1"/>
  <c r="F20" i="1"/>
  <c r="F19" i="1"/>
  <c r="F17" i="1"/>
  <c r="F16" i="1"/>
  <c r="F14" i="1"/>
  <c r="F13" i="1"/>
  <c r="F11" i="1"/>
  <c r="F10" i="1"/>
  <c r="F21" i="1"/>
  <c r="F8" i="1"/>
  <c r="F7" i="1"/>
  <c r="AJ15" i="2" l="1"/>
  <c r="AI5" i="2"/>
  <c r="AJ5" i="2" s="1"/>
  <c r="X5" i="2"/>
  <c r="Z5" i="2" s="1"/>
  <c r="Z15" i="2"/>
  <c r="X20" i="2"/>
  <c r="Z20" i="2"/>
  <c r="J59" i="2"/>
  <c r="J62" i="2"/>
  <c r="J64" i="2"/>
  <c r="J19" i="2"/>
  <c r="L18" i="2" s="1"/>
  <c r="J34" i="2"/>
  <c r="J35" i="2"/>
  <c r="J37" i="2"/>
  <c r="J38" i="2"/>
  <c r="J39" i="2"/>
  <c r="J41" i="2"/>
  <c r="J42" i="2"/>
  <c r="J47" i="2"/>
  <c r="L46" i="2" s="1"/>
  <c r="J68" i="2"/>
  <c r="J69" i="2"/>
  <c r="J70" i="2"/>
  <c r="J73" i="2"/>
  <c r="L72" i="2" s="1"/>
  <c r="O71" i="2" s="1"/>
  <c r="J17" i="2"/>
  <c r="K16" i="2" s="1"/>
  <c r="J23" i="2"/>
  <c r="K22" i="2" s="1"/>
  <c r="J25" i="2"/>
  <c r="J26" i="2"/>
  <c r="J27" i="2"/>
  <c r="J29" i="2"/>
  <c r="L28" i="2" s="1"/>
  <c r="J12" i="2"/>
  <c r="J13" i="2"/>
  <c r="J14" i="2"/>
  <c r="J50" i="2"/>
  <c r="J53" i="2"/>
  <c r="L52" i="2" s="1"/>
  <c r="J55" i="2"/>
  <c r="E15" i="1"/>
  <c r="E18" i="1"/>
  <c r="F9" i="1"/>
  <c r="F74" i="1" l="1"/>
  <c r="I65" i="2"/>
  <c r="J65" i="2" s="1"/>
  <c r="K63" i="2" s="1"/>
  <c r="I44" i="2"/>
  <c r="J44" i="2" s="1"/>
  <c r="L43" i="2" s="1"/>
  <c r="I61" i="2"/>
  <c r="J61" i="2" s="1"/>
  <c r="F15" i="1"/>
  <c r="I60" i="2"/>
  <c r="J60" i="2" s="1"/>
  <c r="I32" i="2"/>
  <c r="J32" i="2" s="1"/>
  <c r="K31" i="2" s="1"/>
  <c r="I51" i="2"/>
  <c r="J51" i="2" s="1"/>
  <c r="L49" i="2" s="1"/>
  <c r="K18" i="2"/>
  <c r="M18" i="2" s="1"/>
  <c r="K33" i="2"/>
  <c r="L16" i="2"/>
  <c r="M16" i="2" s="1"/>
  <c r="L22" i="2"/>
  <c r="M22" i="2" s="1"/>
  <c r="K28" i="2"/>
  <c r="M28" i="2" s="1"/>
  <c r="K67" i="2"/>
  <c r="L36" i="2"/>
  <c r="K72" i="2"/>
  <c r="M72" i="2" s="1"/>
  <c r="L40" i="2"/>
  <c r="L33" i="2"/>
  <c r="L67" i="2"/>
  <c r="K36" i="2"/>
  <c r="K52" i="2"/>
  <c r="M52" i="2" s="1"/>
  <c r="K40" i="2"/>
  <c r="K46" i="2"/>
  <c r="M46" i="2" s="1"/>
  <c r="K24" i="2"/>
  <c r="L24" i="2"/>
  <c r="O45" i="2"/>
  <c r="K54" i="2"/>
  <c r="L54" i="2"/>
  <c r="I11" i="2"/>
  <c r="J11" i="2" s="1"/>
  <c r="F84" i="1"/>
  <c r="I8" i="2"/>
  <c r="J8" i="2" s="1"/>
  <c r="K9" i="2" l="1"/>
  <c r="L9" i="2"/>
  <c r="K49" i="2"/>
  <c r="M49" i="2" s="1"/>
  <c r="L58" i="2"/>
  <c r="L63" i="2"/>
  <c r="K43" i="2"/>
  <c r="M43" i="2" s="1"/>
  <c r="K58" i="2"/>
  <c r="L31" i="2"/>
  <c r="M31" i="2" s="1"/>
  <c r="M36" i="2"/>
  <c r="M67" i="2"/>
  <c r="O15" i="2"/>
  <c r="M33" i="2"/>
  <c r="O21" i="2"/>
  <c r="O66" i="2"/>
  <c r="M40" i="2"/>
  <c r="M24" i="2"/>
  <c r="O48" i="2"/>
  <c r="M54" i="2"/>
  <c r="L7" i="2"/>
  <c r="K7" i="2"/>
  <c r="O30" i="2" l="1"/>
  <c r="O20" i="2" s="1"/>
  <c r="M58" i="2"/>
  <c r="O57" i="2"/>
  <c r="O56" i="2" s="1"/>
  <c r="M63" i="2"/>
  <c r="N45" i="2"/>
  <c r="P45" i="2" s="1"/>
  <c r="N21" i="2"/>
  <c r="P21" i="2" s="1"/>
  <c r="N66" i="2"/>
  <c r="P66" i="2" s="1"/>
  <c r="M7" i="2" l="1"/>
  <c r="N15" i="2" l="1"/>
  <c r="P15" i="2" s="1"/>
  <c r="N71" i="2"/>
  <c r="N57" i="2"/>
  <c r="P57" i="2" s="1"/>
  <c r="N56" i="2" l="1"/>
  <c r="P56" i="2" s="1"/>
  <c r="N30" i="2" l="1"/>
  <c r="P30" i="2" s="1"/>
  <c r="N48" i="2" l="1"/>
  <c r="P48" i="2" s="1"/>
  <c r="N20" i="2" l="1"/>
  <c r="P20" i="2" s="1"/>
  <c r="N6" i="2" l="1"/>
  <c r="O6" i="2"/>
  <c r="O5" i="2" s="1"/>
  <c r="O4" i="2" s="1"/>
  <c r="D12" i="1" s="1"/>
  <c r="P6" i="2" l="1"/>
  <c r="N5" i="2"/>
  <c r="P5" i="2" s="1"/>
  <c r="M9" i="2"/>
  <c r="N4" i="2" l="1"/>
  <c r="E12" i="1" s="1"/>
  <c r="I10" i="2" s="1"/>
  <c r="P4" i="2" l="1"/>
  <c r="H10" i="2" l="1"/>
  <c r="J10" i="2" s="1"/>
  <c r="F12" i="1"/>
  <c r="X4" i="2"/>
  <c r="S10" i="2" s="1"/>
  <c r="I12" i="1" s="1"/>
  <c r="W9" i="2" l="1"/>
  <c r="Y4" i="2" l="1"/>
  <c r="Z4" i="2" l="1"/>
  <c r="R10" i="2"/>
  <c r="T10" i="2" l="1"/>
  <c r="H12" i="1"/>
  <c r="J12" i="1" s="1"/>
  <c r="AH4" i="2"/>
  <c r="AC10" i="2" l="1"/>
  <c r="AG9" i="2"/>
  <c r="AI4" i="2" l="1"/>
  <c r="AJ4" i="2" l="1"/>
  <c r="AB10" i="2"/>
  <c r="AD10" i="2" s="1"/>
</calcChain>
</file>

<file path=xl/sharedStrings.xml><?xml version="1.0" encoding="utf-8"?>
<sst xmlns="http://schemas.openxmlformats.org/spreadsheetml/2006/main" count="312" uniqueCount="224">
  <si>
    <t>Panel de indicadores- Cadro de mando.</t>
  </si>
  <si>
    <t>Indicadores dos Programas de Calidade</t>
  </si>
  <si>
    <t>Meta</t>
  </si>
  <si>
    <t>Resultado</t>
  </si>
  <si>
    <t>Observaciones</t>
  </si>
  <si>
    <t>I1</t>
  </si>
  <si>
    <t>AC-0201 Matrícula</t>
  </si>
  <si>
    <t>I2</t>
  </si>
  <si>
    <t>AC-0104: Accesos e admisión</t>
  </si>
  <si>
    <t>I3</t>
  </si>
  <si>
    <t>DO-0205: Xestión da mobilidade</t>
  </si>
  <si>
    <t>I4</t>
  </si>
  <si>
    <t>I6</t>
  </si>
  <si>
    <t>PE-02 Xestión de PDI</t>
  </si>
  <si>
    <t>I7</t>
  </si>
  <si>
    <t>PE-01 Xestión do PAS</t>
  </si>
  <si>
    <t>I8</t>
  </si>
  <si>
    <t>DO-0201 Planificación e desenvolvemento da ensinanza</t>
  </si>
  <si>
    <t>%</t>
  </si>
  <si>
    <t>I9</t>
  </si>
  <si>
    <t>I10</t>
  </si>
  <si>
    <t>I11</t>
  </si>
  <si>
    <t xml:space="preserve">Distribución de alumnado por centros de prácticas </t>
  </si>
  <si>
    <t>DO-0204 Xestión de prácticas</t>
  </si>
  <si>
    <t>I12</t>
  </si>
  <si>
    <t>I13</t>
  </si>
  <si>
    <t>Taxa de Ocupación</t>
  </si>
  <si>
    <t>Taxa de Preferencia</t>
  </si>
  <si>
    <t>Taxa de Adecuación</t>
  </si>
  <si>
    <t>Indicadores institucionais da Universidade de Vigo</t>
  </si>
  <si>
    <t>Índice de satisfacción cos recursos materiais e servizos</t>
  </si>
  <si>
    <t>IA-01: Xestión dos recursos materiais e dos servizos</t>
  </si>
  <si>
    <t>Alumnado</t>
  </si>
  <si>
    <t>PAS</t>
  </si>
  <si>
    <t>PDI</t>
  </si>
  <si>
    <t>Índice de satifacción coa orientación recibida no centro</t>
  </si>
  <si>
    <t>DO-0203: Orientación do estudantado e atención ás NEAE</t>
  </si>
  <si>
    <t>Titulados</t>
  </si>
  <si>
    <t>DO-0204: Xestión das prácticas académicas</t>
  </si>
  <si>
    <t>Índice de satisfacción coa promoción da titulación e a información pública na web</t>
  </si>
  <si>
    <t>DO-0301 Información Püblica</t>
  </si>
  <si>
    <t>Indicadores do programa  estratéxico de centro</t>
  </si>
  <si>
    <t>MC-02: Xestión das queixas, suxestións e parabéns</t>
  </si>
  <si>
    <t>Nº QSP recibidas</t>
  </si>
  <si>
    <t>AC-0401: Expedición de títulos oficiais</t>
  </si>
  <si>
    <t>Nº Titulacións en proceso de deseño, verificación, modificación ou acreditación</t>
  </si>
  <si>
    <t>DO-0101: Deseño, verificación, modificación e acreditación das titulacións oficiais</t>
  </si>
  <si>
    <t>Nº Titulacións en proceso de Seguimento interno / externo</t>
  </si>
  <si>
    <t>DO-0102: Seguimento e mellora das titulacións</t>
  </si>
  <si>
    <t xml:space="preserve">Nº Accións de mellora asociadas á titulación </t>
  </si>
  <si>
    <t>Nº Titulacións extinguidas</t>
  </si>
  <si>
    <t>DO-0103: Suspensión e extinción dunha titulación</t>
  </si>
  <si>
    <t>DO-0202 Promoción das titulacións</t>
  </si>
  <si>
    <t>Enquisa propia dos PAT</t>
  </si>
  <si>
    <t>Grao de satisfacción coas Prácticas  (Titulados)</t>
  </si>
  <si>
    <t>Grao de satisfacción cos RRHH (Alumnado Titulados)</t>
  </si>
  <si>
    <t>Nº de procedementos actualizados/curso académico</t>
  </si>
  <si>
    <t>% Rexistros en estado completado na aplicación SGIC</t>
  </si>
  <si>
    <t xml:space="preserve"> Indicadores do programa estratexico do centro</t>
  </si>
  <si>
    <t>DE-01: Programación e desenvolvemento estratéxico</t>
  </si>
  <si>
    <t>Indicador 1</t>
  </si>
  <si>
    <t>Indicador 2</t>
  </si>
  <si>
    <t>Indicador 3</t>
  </si>
  <si>
    <t>Indicador 4</t>
  </si>
  <si>
    <t>Indicador 5</t>
  </si>
  <si>
    <t>Indicador 6</t>
  </si>
  <si>
    <t>Indicador 7</t>
  </si>
  <si>
    <t>Indicador 8</t>
  </si>
  <si>
    <t>Indicador 9</t>
  </si>
  <si>
    <t>Indicador 10</t>
  </si>
  <si>
    <t>Procesos Estratéxicos</t>
  </si>
  <si>
    <t>Dirección Estratéxica (DE)</t>
  </si>
  <si>
    <t>DE-01: Programación estratéxica</t>
  </si>
  <si>
    <t>DE-02: Seguimento e medición e DE-03: Revisión do sistema (IRD)</t>
  </si>
  <si>
    <t>Resultados de inserción laboral</t>
  </si>
  <si>
    <t>Taxa de abandono  (Egreso)</t>
  </si>
  <si>
    <t>Taxa de cambio de estudo</t>
  </si>
  <si>
    <t>Xestión da Calidade e mellora continua (MC)</t>
  </si>
  <si>
    <t>MC-02 Xestión QSPs</t>
  </si>
  <si>
    <t>MC-05 Medición satisfacción</t>
  </si>
  <si>
    <t>Procesos  Chave</t>
  </si>
  <si>
    <t>DO-01: Xestión dos programas formativos</t>
  </si>
  <si>
    <t>DO-0101 Titulacións</t>
  </si>
  <si>
    <t>DO-0102 Seguimento</t>
  </si>
  <si>
    <t>DO-0103 Extinción</t>
  </si>
  <si>
    <t xml:space="preserve">DO-02:Planificación e desenvolvemento do ensino </t>
  </si>
  <si>
    <t>DO-0201 Planificación</t>
  </si>
  <si>
    <t>Resultados EAD</t>
  </si>
  <si>
    <t>DO-0202 Promoción</t>
  </si>
  <si>
    <t>DO-0203 Orientación</t>
  </si>
  <si>
    <t>DO-0204 Prácticas</t>
  </si>
  <si>
    <t>DO-0205 Mobilidade</t>
  </si>
  <si>
    <t xml:space="preserve">DO-03: Información pública e rendemento de contas </t>
  </si>
  <si>
    <t>DO-0301: Información pública e rendemento de contas</t>
  </si>
  <si>
    <t>Xestión Académica (AC)</t>
  </si>
  <si>
    <t>AC-0104 Accesos e Admisión</t>
  </si>
  <si>
    <t>AC-0401 Exp. títulos</t>
  </si>
  <si>
    <t>Procesos Soporte</t>
  </si>
  <si>
    <t>Xestión do persoal (PE)</t>
  </si>
  <si>
    <t>PE-02 PDI</t>
  </si>
  <si>
    <t xml:space="preserve">PE-01 PAS </t>
  </si>
  <si>
    <t>Xestión Documental (XD)</t>
  </si>
  <si>
    <t>Xestión da infraestrutura (IA)</t>
  </si>
  <si>
    <t>IA-01 Recursos e servizos</t>
  </si>
  <si>
    <t>I5</t>
  </si>
  <si>
    <t xml:space="preserve">Media de alumnado en grupo A </t>
  </si>
  <si>
    <t>Media de alumnado en grupo B</t>
  </si>
  <si>
    <t>Media de alumnado en grupos C</t>
  </si>
  <si>
    <t>Nº Estudantes de novo ingreso</t>
  </si>
  <si>
    <t>I3-1</t>
  </si>
  <si>
    <t>I3-2</t>
  </si>
  <si>
    <t>Resultados dos indicadores do SGC</t>
  </si>
  <si>
    <t>I7-1</t>
  </si>
  <si>
    <t>I7-2</t>
  </si>
  <si>
    <t>Indicadores de mobilidade do estudantado</t>
  </si>
  <si>
    <t xml:space="preserve">Indicadores de mobilidade do PDI </t>
  </si>
  <si>
    <t>I8-1</t>
  </si>
  <si>
    <t>I8-2</t>
  </si>
  <si>
    <t>Nº PDI</t>
  </si>
  <si>
    <t xml:space="preserve">% PDI </t>
  </si>
  <si>
    <t>Nº Estudantes</t>
  </si>
  <si>
    <t>% Estudantes que participan</t>
  </si>
  <si>
    <t>Indicadores de resultados</t>
  </si>
  <si>
    <t>I10-1</t>
  </si>
  <si>
    <t>I10-2</t>
  </si>
  <si>
    <t>I10-3</t>
  </si>
  <si>
    <t>I10-4</t>
  </si>
  <si>
    <t>I10-5</t>
  </si>
  <si>
    <t>I10-6</t>
  </si>
  <si>
    <t>I10-7</t>
  </si>
  <si>
    <t>I10-8</t>
  </si>
  <si>
    <t>Denominación Indicador</t>
  </si>
  <si>
    <t>Taxa de graduación da titulación</t>
  </si>
  <si>
    <t>Taxa de abandono da titulación</t>
  </si>
  <si>
    <t>Taxa de eficiencia</t>
  </si>
  <si>
    <t>Taxa de rendimento</t>
  </si>
  <si>
    <t>Taxa de éxito</t>
  </si>
  <si>
    <t>Taxa de avaliación</t>
  </si>
  <si>
    <t>Taxa de rendimento por materia</t>
  </si>
  <si>
    <t>Relación de Oferta / Demanda de prazas</t>
  </si>
  <si>
    <t>I11-1</t>
  </si>
  <si>
    <t>I11-2</t>
  </si>
  <si>
    <t>I11-3</t>
  </si>
  <si>
    <t>Procedimientos asociados</t>
  </si>
  <si>
    <t>Denominación</t>
  </si>
  <si>
    <t>I21</t>
  </si>
  <si>
    <t>I22</t>
  </si>
  <si>
    <t>I23</t>
  </si>
  <si>
    <t>I24</t>
  </si>
  <si>
    <t>I26</t>
  </si>
  <si>
    <t>I31</t>
  </si>
  <si>
    <t>I32</t>
  </si>
  <si>
    <t>I33</t>
  </si>
  <si>
    <t>I34</t>
  </si>
  <si>
    <t>I35</t>
  </si>
  <si>
    <t>I36</t>
  </si>
  <si>
    <t>I37</t>
  </si>
  <si>
    <t>I38</t>
  </si>
  <si>
    <t>I39</t>
  </si>
  <si>
    <t>I13-1</t>
  </si>
  <si>
    <t>I13-2</t>
  </si>
  <si>
    <t>I13-3</t>
  </si>
  <si>
    <t>% Participación do PDI do título en plans de formación</t>
  </si>
  <si>
    <t>% Participación do PTXAS do centro en plans de formación</t>
  </si>
  <si>
    <t>% PDI do título avaliado polo programa DOCENTIA e resultados obtidos</t>
  </si>
  <si>
    <t>I23-1</t>
  </si>
  <si>
    <t>I23-2</t>
  </si>
  <si>
    <t>I23-3</t>
  </si>
  <si>
    <t>I24-1</t>
  </si>
  <si>
    <t>I24-2</t>
  </si>
  <si>
    <t>I26-1</t>
  </si>
  <si>
    <t>I26-2</t>
  </si>
  <si>
    <t>I26-3</t>
  </si>
  <si>
    <t>I26-4</t>
  </si>
  <si>
    <t>I40</t>
  </si>
  <si>
    <t>I41</t>
  </si>
  <si>
    <t>I42</t>
  </si>
  <si>
    <t>I43</t>
  </si>
  <si>
    <t>I50</t>
  </si>
  <si>
    <t>I60</t>
  </si>
  <si>
    <t>Nª de QSP relativos á expedición de titulos</t>
  </si>
  <si>
    <t>Nº titulacións con avaliación favorable de informes de avaliación</t>
  </si>
  <si>
    <t>Nº Accións de promoción realizadas</t>
  </si>
  <si>
    <t>Nota media</t>
  </si>
  <si>
    <t>Nº alumnado titorizado</t>
  </si>
  <si>
    <t>% Accións de Mellora finalizadas en prazo</t>
  </si>
  <si>
    <t>Curso 23-24</t>
  </si>
  <si>
    <t>Nº Estudantes de novo ingreso por titulación (no caso dos Másters)</t>
  </si>
  <si>
    <t>Media alumnos por grupo de docencia ou PDA</t>
  </si>
  <si>
    <t>I50-1</t>
  </si>
  <si>
    <t>I50-2</t>
  </si>
  <si>
    <t>I50-3</t>
  </si>
  <si>
    <t>I50-4</t>
  </si>
  <si>
    <t>I50-6</t>
  </si>
  <si>
    <t>I50-7</t>
  </si>
  <si>
    <t>I50-8</t>
  </si>
  <si>
    <t>I50-9</t>
  </si>
  <si>
    <t>I50-5</t>
  </si>
  <si>
    <t>Curso 24-25</t>
  </si>
  <si>
    <t>Curso 25-26</t>
  </si>
  <si>
    <t>Índices das enquisas de satisfacción</t>
  </si>
  <si>
    <t>Profesorado</t>
  </si>
  <si>
    <t>Persoas tituladas</t>
  </si>
  <si>
    <t>I20</t>
  </si>
  <si>
    <t>I20-1</t>
  </si>
  <si>
    <t>I20-2</t>
  </si>
  <si>
    <t>I20-3</t>
  </si>
  <si>
    <t>I20-4</t>
  </si>
  <si>
    <t>I27</t>
  </si>
  <si>
    <t>I28</t>
  </si>
  <si>
    <t>I29</t>
  </si>
  <si>
    <t>I30</t>
  </si>
  <si>
    <t>I39-1</t>
  </si>
  <si>
    <t>I39-2</t>
  </si>
  <si>
    <t>XD-01: Control dos documentos e dos rexistros</t>
  </si>
  <si>
    <t>XD-01 Documentos e Rexistros</t>
  </si>
  <si>
    <t>Procesos</t>
  </si>
  <si>
    <t>Resultados do PDI avaliado</t>
  </si>
  <si>
    <t xml:space="preserve">Indicadores </t>
  </si>
  <si>
    <t>Cod</t>
  </si>
  <si>
    <t>É o conxunto dos indicadores do Cadro do mando</t>
  </si>
  <si>
    <t>Panel de indicadores- Cadro de mando</t>
  </si>
  <si>
    <t>DE-02  Seguimento e Medición;  Este indicador mostra os resultados do conxunto dos indicadores do cadro de mando</t>
  </si>
  <si>
    <t>DE-02  Seguimento e Medición; 
DE-03 Revisión do sistema pola 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</si>
</sst>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charset val="134"/>
      <scheme val="minor"/>
    </font>
    <font>
      <sz val="9"/>
      <color theme="1"/>
      <name val="Calibri"/>
      <charset val="134"/>
      <scheme val="minor"/>
    </font>
    <font>
      <b/>
      <sz val="2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9"/>
      <color theme="0"/>
      <name val="Calibri"/>
      <charset val="134"/>
      <scheme val="minor"/>
    </font>
    <font>
      <b/>
      <sz val="8"/>
      <color theme="0"/>
      <name val="Calibri"/>
      <charset val="134"/>
      <scheme val="minor"/>
    </font>
    <font>
      <sz val="11"/>
      <color theme="1"/>
      <name val="Arial Narrow"/>
      <charset val="134"/>
    </font>
    <font>
      <sz val="11"/>
      <color theme="0" tint="-0.499984740745262"/>
      <name val="Arial Narrow"/>
      <charset val="134"/>
    </font>
    <font>
      <sz val="11"/>
      <color theme="0" tint="-0.499984740745262"/>
      <name val="Arial Narrow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18">
    <xf numFmtId="0" fontId="0" fillId="0" borderId="0" xfId="0"/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0" fillId="3" borderId="11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10" fillId="4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11" fillId="4" borderId="11" xfId="0" applyFont="1" applyFill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10" fillId="3" borderId="14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5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3" fillId="6" borderId="30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3" fillId="6" borderId="32" xfId="0" applyFont="1" applyFill="1" applyBorder="1" applyAlignment="1">
      <alignment horizontal="center" vertical="center"/>
    </xf>
    <xf numFmtId="0" fontId="23" fillId="6" borderId="3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3" fillId="6" borderId="9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vertical="center" wrapText="1"/>
    </xf>
    <xf numFmtId="0" fontId="21" fillId="6" borderId="9" xfId="0" applyFont="1" applyFill="1" applyBorder="1" applyAlignment="1">
      <alignment vertical="center" wrapText="1"/>
    </xf>
    <xf numFmtId="0" fontId="21" fillId="6" borderId="1" xfId="0" applyFont="1" applyFill="1" applyBorder="1" applyAlignment="1">
      <alignment vertical="center" wrapText="1"/>
    </xf>
    <xf numFmtId="0" fontId="23" fillId="6" borderId="31" xfId="0" applyFont="1" applyFill="1" applyBorder="1" applyAlignment="1">
      <alignment vertical="center" wrapText="1"/>
    </xf>
    <xf numFmtId="0" fontId="16" fillId="6" borderId="36" xfId="0" applyFont="1" applyFill="1" applyBorder="1" applyAlignment="1">
      <alignment vertical="center" wrapText="1"/>
    </xf>
    <xf numFmtId="0" fontId="16" fillId="6" borderId="37" xfId="0" applyFont="1" applyFill="1" applyBorder="1" applyAlignment="1">
      <alignment vertical="center" wrapText="1"/>
    </xf>
    <xf numFmtId="0" fontId="23" fillId="6" borderId="34" xfId="0" applyFont="1" applyFill="1" applyBorder="1" applyAlignment="1">
      <alignment horizontal="center" vertical="center"/>
    </xf>
    <xf numFmtId="0" fontId="23" fillId="6" borderId="38" xfId="0" applyFont="1" applyFill="1" applyBorder="1" applyAlignment="1">
      <alignment vertical="center" wrapText="1"/>
    </xf>
    <xf numFmtId="0" fontId="23" fillId="6" borderId="37" xfId="0" applyFont="1" applyFill="1" applyBorder="1" applyAlignment="1">
      <alignment vertical="center" wrapText="1"/>
    </xf>
    <xf numFmtId="0" fontId="21" fillId="6" borderId="34" xfId="0" applyFont="1" applyFill="1" applyBorder="1" applyAlignment="1">
      <alignment horizontal="center" vertical="center"/>
    </xf>
    <xf numFmtId="0" fontId="21" fillId="6" borderId="38" xfId="0" applyFont="1" applyFill="1" applyBorder="1" applyAlignment="1">
      <alignment vertical="center" wrapText="1"/>
    </xf>
    <xf numFmtId="0" fontId="21" fillId="6" borderId="37" xfId="0" applyFont="1" applyFill="1" applyBorder="1" applyAlignment="1">
      <alignment vertical="center" wrapText="1"/>
    </xf>
    <xf numFmtId="0" fontId="21" fillId="6" borderId="31" xfId="0" applyFont="1" applyFill="1" applyBorder="1" applyAlignment="1">
      <alignment vertical="center" wrapText="1"/>
    </xf>
    <xf numFmtId="0" fontId="21" fillId="6" borderId="36" xfId="0" applyFont="1" applyFill="1" applyBorder="1" applyAlignment="1">
      <alignment vertical="center" wrapText="1"/>
    </xf>
    <xf numFmtId="0" fontId="15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9" fontId="16" fillId="0" borderId="20" xfId="1" applyFont="1" applyBorder="1" applyAlignment="1">
      <alignment horizontal="center" vertical="center"/>
    </xf>
    <xf numFmtId="2" fontId="16" fillId="0" borderId="9" xfId="0" applyNumberFormat="1" applyFont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 wrapText="1"/>
    </xf>
    <xf numFmtId="0" fontId="16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9" fontId="6" fillId="0" borderId="9" xfId="1" applyFont="1" applyBorder="1" applyAlignment="1">
      <alignment horizontal="center" vertical="center"/>
    </xf>
    <xf numFmtId="9" fontId="6" fillId="0" borderId="0" xfId="1" applyFont="1" applyFill="1" applyAlignment="1">
      <alignment horizontal="center" vertical="center"/>
    </xf>
    <xf numFmtId="0" fontId="15" fillId="2" borderId="4" xfId="0" applyFont="1" applyFill="1" applyBorder="1" applyAlignment="1">
      <alignment vertical="top"/>
    </xf>
    <xf numFmtId="0" fontId="8" fillId="5" borderId="27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left" vertical="center" wrapText="1"/>
    </xf>
    <xf numFmtId="0" fontId="26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center" wrapText="1"/>
    </xf>
    <xf numFmtId="0" fontId="26" fillId="3" borderId="0" xfId="0" applyFont="1" applyFill="1" applyBorder="1" applyAlignment="1">
      <alignment vertical="center"/>
    </xf>
    <xf numFmtId="0" fontId="27" fillId="7" borderId="2" xfId="0" applyFont="1" applyFill="1" applyBorder="1" applyAlignment="1">
      <alignment horizontal="left" vertical="center"/>
    </xf>
    <xf numFmtId="0" fontId="27" fillId="7" borderId="4" xfId="0" applyFont="1" applyFill="1" applyBorder="1" applyAlignment="1">
      <alignment horizontal="left" vertical="center" wrapText="1"/>
    </xf>
    <xf numFmtId="0" fontId="26" fillId="7" borderId="4" xfId="0" applyFont="1" applyFill="1" applyBorder="1" applyAlignment="1">
      <alignment horizontal="center" vertical="center"/>
    </xf>
    <xf numFmtId="0" fontId="26" fillId="7" borderId="18" xfId="0" applyFont="1" applyFill="1" applyBorder="1" applyAlignment="1">
      <alignment vertical="center" wrapText="1"/>
    </xf>
    <xf numFmtId="0" fontId="26" fillId="7" borderId="0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vertical="center"/>
    </xf>
    <xf numFmtId="0" fontId="10" fillId="7" borderId="11" xfId="0" applyFont="1" applyFill="1" applyBorder="1" applyAlignment="1">
      <alignment vertical="center"/>
    </xf>
    <xf numFmtId="0" fontId="10" fillId="7" borderId="11" xfId="0" applyFont="1" applyFill="1" applyBorder="1" applyAlignment="1">
      <alignment vertical="center" wrapText="1"/>
    </xf>
    <xf numFmtId="0" fontId="17" fillId="8" borderId="11" xfId="0" applyFont="1" applyFill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30" fillId="8" borderId="11" xfId="0" applyFont="1" applyFill="1" applyBorder="1" applyAlignment="1">
      <alignment vertical="center"/>
    </xf>
    <xf numFmtId="0" fontId="29" fillId="0" borderId="34" xfId="0" applyFont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9" fontId="29" fillId="0" borderId="20" xfId="1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9" fontId="29" fillId="0" borderId="9" xfId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9" fontId="29" fillId="0" borderId="23" xfId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29" fillId="0" borderId="9" xfId="0" applyFont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164" fontId="29" fillId="0" borderId="9" xfId="0" applyNumberFormat="1" applyFont="1" applyBorder="1" applyAlignment="1">
      <alignment horizontal="center" vertical="center"/>
    </xf>
    <xf numFmtId="164" fontId="29" fillId="0" borderId="0" xfId="0" applyNumberFormat="1" applyFont="1" applyBorder="1" applyAlignment="1">
      <alignment horizontal="center" vertical="center"/>
    </xf>
    <xf numFmtId="164" fontId="30" fillId="8" borderId="11" xfId="0" applyNumberFormat="1" applyFont="1" applyFill="1" applyBorder="1" applyAlignment="1">
      <alignment vertical="center"/>
    </xf>
    <xf numFmtId="164" fontId="29" fillId="0" borderId="11" xfId="0" applyNumberFormat="1" applyFont="1" applyBorder="1" applyAlignment="1">
      <alignment horizontal="center" vertical="center"/>
    </xf>
    <xf numFmtId="164" fontId="29" fillId="0" borderId="14" xfId="0" applyNumberFormat="1" applyFont="1" applyBorder="1" applyAlignment="1">
      <alignment horizontal="center" vertical="center"/>
    </xf>
    <xf numFmtId="164" fontId="29" fillId="5" borderId="5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164" fontId="24" fillId="0" borderId="0" xfId="0" applyNumberFormat="1" applyFont="1" applyBorder="1" applyAlignment="1">
      <alignment vertical="center"/>
    </xf>
    <xf numFmtId="9" fontId="17" fillId="8" borderId="11" xfId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164" fontId="17" fillId="8" borderId="11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4" fillId="0" borderId="7" xfId="0" applyNumberFormat="1" applyFont="1" applyBorder="1" applyAlignment="1">
      <alignment horizontal="center" vertical="center"/>
    </xf>
    <xf numFmtId="2" fontId="31" fillId="0" borderId="14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2" fillId="8" borderId="2" xfId="0" applyFont="1" applyFill="1" applyBorder="1" applyAlignment="1">
      <alignment vertical="center"/>
    </xf>
    <xf numFmtId="0" fontId="22" fillId="8" borderId="4" xfId="0" applyFont="1" applyFill="1" applyBorder="1" applyAlignment="1">
      <alignment vertical="center"/>
    </xf>
    <xf numFmtId="164" fontId="22" fillId="8" borderId="4" xfId="0" applyNumberFormat="1" applyFont="1" applyFill="1" applyBorder="1" applyAlignment="1">
      <alignment vertical="center"/>
    </xf>
    <xf numFmtId="164" fontId="22" fillId="8" borderId="4" xfId="0" applyNumberFormat="1" applyFont="1" applyFill="1" applyBorder="1" applyAlignment="1">
      <alignment horizontal="center" vertical="center"/>
    </xf>
    <xf numFmtId="9" fontId="22" fillId="8" borderId="18" xfId="1" applyFont="1" applyFill="1" applyBorder="1" applyAlignment="1">
      <alignment horizontal="center" vertical="center"/>
    </xf>
    <xf numFmtId="0" fontId="18" fillId="0" borderId="0" xfId="0" applyFont="1"/>
    <xf numFmtId="164" fontId="3" fillId="0" borderId="14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29" fillId="0" borderId="0" xfId="0" applyNumberFormat="1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/>
    </xf>
    <xf numFmtId="164" fontId="25" fillId="2" borderId="30" xfId="0" applyNumberFormat="1" applyFont="1" applyFill="1" applyBorder="1" applyAlignment="1">
      <alignment horizontal="center" vertical="top"/>
    </xf>
    <xf numFmtId="164" fontId="25" fillId="2" borderId="6" xfId="0" applyNumberFormat="1" applyFont="1" applyFill="1" applyBorder="1" applyAlignment="1">
      <alignment horizontal="center" vertical="top"/>
    </xf>
    <xf numFmtId="9" fontId="25" fillId="2" borderId="19" xfId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15" fillId="2" borderId="2" xfId="0" applyNumberFormat="1" applyFont="1" applyFill="1" applyBorder="1" applyAlignment="1">
      <alignment vertical="top"/>
    </xf>
    <xf numFmtId="9" fontId="15" fillId="2" borderId="18" xfId="1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164" fontId="25" fillId="2" borderId="2" xfId="0" applyNumberFormat="1" applyFont="1" applyFill="1" applyBorder="1" applyAlignment="1">
      <alignment horizontal="center" vertical="top"/>
    </xf>
    <xf numFmtId="164" fontId="25" fillId="2" borderId="4" xfId="0" applyNumberFormat="1" applyFont="1" applyFill="1" applyBorder="1" applyAlignment="1">
      <alignment horizontal="center" vertical="top"/>
    </xf>
    <xf numFmtId="9" fontId="25" fillId="2" borderId="18" xfId="1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15" fillId="2" borderId="6" xfId="0" applyFont="1" applyFill="1" applyBorder="1" applyAlignment="1">
      <alignment horizontal="center" vertical="top"/>
    </xf>
    <xf numFmtId="2" fontId="28" fillId="2" borderId="30" xfId="0" applyNumberFormat="1" applyFont="1" applyFill="1" applyBorder="1" applyAlignment="1">
      <alignment horizontal="center" vertical="top"/>
    </xf>
    <xf numFmtId="0" fontId="28" fillId="2" borderId="6" xfId="0" applyFont="1" applyFill="1" applyBorder="1" applyAlignment="1">
      <alignment horizontal="center" vertical="top"/>
    </xf>
    <xf numFmtId="9" fontId="28" fillId="2" borderId="19" xfId="1" applyFont="1" applyFill="1" applyBorder="1" applyAlignment="1">
      <alignment horizontal="center" vertical="top"/>
    </xf>
    <xf numFmtId="0" fontId="18" fillId="2" borderId="4" xfId="0" applyFont="1" applyFill="1" applyBorder="1" applyAlignment="1">
      <alignment horizontal="left" vertical="top"/>
    </xf>
    <xf numFmtId="9" fontId="22" fillId="8" borderId="4" xfId="1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vertical="center"/>
    </xf>
    <xf numFmtId="9" fontId="17" fillId="8" borderId="22" xfId="1" applyFont="1" applyFill="1" applyBorder="1" applyAlignment="1">
      <alignment horizontal="center" vertical="center"/>
    </xf>
    <xf numFmtId="0" fontId="22" fillId="8" borderId="4" xfId="0" applyFont="1" applyFill="1" applyBorder="1" applyAlignment="1">
      <alignment horizontal="center" vertical="center"/>
    </xf>
    <xf numFmtId="0" fontId="30" fillId="8" borderId="11" xfId="0" applyFont="1" applyFill="1" applyBorder="1" applyAlignment="1">
      <alignment horizontal="center" vertical="center"/>
    </xf>
    <xf numFmtId="9" fontId="29" fillId="0" borderId="11" xfId="1" applyFont="1" applyBorder="1" applyAlignment="1">
      <alignment horizontal="center" vertical="center"/>
    </xf>
    <xf numFmtId="9" fontId="29" fillId="5" borderId="0" xfId="1" applyFont="1" applyFill="1" applyBorder="1" applyAlignment="1">
      <alignment horizontal="center" vertical="center"/>
    </xf>
    <xf numFmtId="9" fontId="29" fillId="0" borderId="0" xfId="1" applyFont="1" applyBorder="1" applyAlignment="1">
      <alignment horizontal="center" vertical="center"/>
    </xf>
    <xf numFmtId="9" fontId="29" fillId="0" borderId="14" xfId="1" applyFont="1" applyBorder="1" applyAlignment="1">
      <alignment horizontal="center" vertical="center"/>
    </xf>
    <xf numFmtId="9" fontId="29" fillId="0" borderId="11" xfId="1" applyFont="1" applyFill="1" applyBorder="1" applyAlignment="1">
      <alignment horizontal="center" vertical="center"/>
    </xf>
    <xf numFmtId="9" fontId="29" fillId="0" borderId="0" xfId="1" applyFont="1" applyFill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3" fillId="6" borderId="39" xfId="0" applyFont="1" applyFill="1" applyBorder="1" applyAlignment="1">
      <alignment horizontal="center" vertical="center"/>
    </xf>
    <xf numFmtId="0" fontId="21" fillId="6" borderId="40" xfId="0" applyFont="1" applyFill="1" applyBorder="1" applyAlignment="1">
      <alignment vertical="center" wrapText="1"/>
    </xf>
    <xf numFmtId="0" fontId="21" fillId="6" borderId="41" xfId="0" applyFont="1" applyFill="1" applyBorder="1" applyAlignment="1">
      <alignment vertical="center" wrapText="1"/>
    </xf>
    <xf numFmtId="0" fontId="33" fillId="0" borderId="5" xfId="0" applyFont="1" applyBorder="1" applyAlignment="1">
      <alignment horizontal="center" vertical="center"/>
    </xf>
    <xf numFmtId="0" fontId="33" fillId="0" borderId="0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5" xfId="0" applyFont="1" applyBorder="1" applyAlignment="1">
      <alignment horizontal="center" vertical="center"/>
    </xf>
    <xf numFmtId="0" fontId="33" fillId="0" borderId="11" xfId="0" applyFont="1" applyBorder="1" applyAlignment="1">
      <alignment vertical="center" wrapText="1"/>
    </xf>
    <xf numFmtId="0" fontId="33" fillId="0" borderId="26" xfId="0" applyFont="1" applyBorder="1" applyAlignment="1">
      <alignment vertical="center" wrapText="1"/>
    </xf>
    <xf numFmtId="0" fontId="34" fillId="0" borderId="5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 wrapText="1"/>
    </xf>
    <xf numFmtId="0" fontId="34" fillId="0" borderId="21" xfId="0" applyFont="1" applyFill="1" applyBorder="1" applyAlignment="1">
      <alignment vertical="center" wrapText="1"/>
    </xf>
    <xf numFmtId="0" fontId="34" fillId="0" borderId="35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vertical="center" wrapText="1"/>
    </xf>
    <xf numFmtId="0" fontId="34" fillId="0" borderId="26" xfId="0" applyFont="1" applyFill="1" applyBorder="1" applyAlignment="1">
      <alignment vertical="center" wrapText="1"/>
    </xf>
    <xf numFmtId="0" fontId="34" fillId="0" borderId="12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vertical="center" wrapText="1"/>
    </xf>
    <xf numFmtId="0" fontId="34" fillId="0" borderId="25" xfId="0" applyFont="1" applyFill="1" applyBorder="1" applyAlignment="1">
      <alignment vertical="center" wrapText="1"/>
    </xf>
    <xf numFmtId="0" fontId="33" fillId="0" borderId="5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25" xfId="0" applyFont="1" applyBorder="1" applyAlignment="1">
      <alignment vertical="center" wrapText="1"/>
    </xf>
    <xf numFmtId="2" fontId="29" fillId="0" borderId="9" xfId="0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2" fontId="29" fillId="0" borderId="7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164" fontId="29" fillId="0" borderId="5" xfId="0" applyNumberFormat="1" applyFont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17" fillId="8" borderId="42" xfId="0" applyFont="1" applyFill="1" applyBorder="1" applyAlignment="1">
      <alignment vertical="center"/>
    </xf>
    <xf numFmtId="0" fontId="17" fillId="8" borderId="1" xfId="0" applyFont="1" applyFill="1" applyBorder="1" applyAlignment="1">
      <alignment vertical="center"/>
    </xf>
    <xf numFmtId="0" fontId="30" fillId="8" borderId="1" xfId="0" applyFont="1" applyFill="1" applyBorder="1" applyAlignment="1">
      <alignment vertical="center"/>
    </xf>
    <xf numFmtId="0" fontId="30" fillId="8" borderId="1" xfId="0" applyFont="1" applyFill="1" applyBorder="1" applyAlignment="1">
      <alignment horizontal="center" vertical="center"/>
    </xf>
    <xf numFmtId="164" fontId="30" fillId="8" borderId="1" xfId="0" applyNumberFormat="1" applyFont="1" applyFill="1" applyBorder="1" applyAlignment="1">
      <alignment vertical="center"/>
    </xf>
    <xf numFmtId="164" fontId="17" fillId="8" borderId="1" xfId="0" applyNumberFormat="1" applyFont="1" applyFill="1" applyBorder="1" applyAlignment="1">
      <alignment horizontal="center" vertical="center"/>
    </xf>
    <xf numFmtId="9" fontId="17" fillId="8" borderId="43" xfId="1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2" fontId="31" fillId="5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1" fillId="0" borderId="35" xfId="0" quotePrefix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3691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C00000"/>
      </font>
      <numFmt numFmtId="2" formatCode="0.00"/>
      <fill>
        <patternFill patternType="solid">
          <fgColor theme="0"/>
          <bgColor rgb="FFF0B2A8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C00000"/>
      </font>
      <numFmt numFmtId="1" formatCode="0"/>
      <fill>
        <patternFill patternType="solid">
          <fgColor theme="0"/>
          <bgColor rgb="FFF0B2A8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C00000"/>
      </font>
      <numFmt numFmtId="164" formatCode="0.0"/>
      <fill>
        <patternFill patternType="solid">
          <fgColor theme="0"/>
          <bgColor rgb="FFF0B2A8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C00000"/>
      </font>
      <numFmt numFmtId="0" formatCode="General"/>
      <fill>
        <patternFill patternType="solid">
          <fgColor theme="0"/>
          <bgColor rgb="FFF0B2A8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C00000"/>
      </font>
      <numFmt numFmtId="2" formatCode="0.00"/>
      <fill>
        <patternFill patternType="solid">
          <fgColor theme="0"/>
          <bgColor rgb="FFF0B2A8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C00000"/>
      </font>
      <numFmt numFmtId="1" formatCode="0"/>
      <fill>
        <patternFill patternType="solid">
          <fgColor theme="0"/>
          <bgColor rgb="FFF0B2A8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C00000"/>
      </font>
      <numFmt numFmtId="2" formatCode="0.00"/>
      <fill>
        <patternFill patternType="solid">
          <fgColor theme="0"/>
          <bgColor rgb="FFF0B2A8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C00000"/>
      </font>
      <numFmt numFmtId="1" formatCode="0"/>
      <fill>
        <patternFill patternType="solid">
          <fgColor theme="0"/>
          <bgColor rgb="FFF0B2A8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C00000"/>
      </font>
      <numFmt numFmtId="164" formatCode="0.0"/>
      <fill>
        <patternFill patternType="solid">
          <fgColor theme="0"/>
          <bgColor rgb="FFF0B2A8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C00000"/>
      </font>
      <numFmt numFmtId="2" formatCode="0.00"/>
      <fill>
        <patternFill patternType="solid">
          <fgColor theme="0"/>
          <bgColor rgb="FFF0B2A8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C00000"/>
      </font>
      <numFmt numFmtId="1" formatCode="0"/>
      <fill>
        <patternFill patternType="solid">
          <fgColor theme="0"/>
          <bgColor rgb="FFF0B2A8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C00000"/>
      </font>
      <numFmt numFmtId="1" formatCode="0"/>
      <fill>
        <patternFill patternType="solid">
          <fgColor theme="0"/>
          <bgColor rgb="FFF0B2A8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C00000"/>
      </font>
      <numFmt numFmtId="2" formatCode="0.00"/>
      <fill>
        <patternFill patternType="solid">
          <fgColor theme="0"/>
          <bgColor rgb="FFF0B2A8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C00000"/>
      </font>
      <numFmt numFmtId="2" formatCode="0.00"/>
      <fill>
        <patternFill patternType="solid">
          <fgColor theme="0"/>
          <bgColor rgb="FFF0B2A8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C00000"/>
      </font>
      <numFmt numFmtId="1" formatCode="0"/>
      <fill>
        <patternFill patternType="solid">
          <fgColor theme="0"/>
          <bgColor rgb="FFF0B2A8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C00000"/>
      </font>
      <numFmt numFmtId="2" formatCode="0.00"/>
      <fill>
        <patternFill patternType="solid">
          <fgColor theme="0"/>
          <bgColor rgb="FFF0B2A8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C00000"/>
      </font>
      <numFmt numFmtId="2" formatCode="0.00"/>
      <fill>
        <patternFill patternType="solid">
          <fgColor theme="0"/>
          <bgColor rgb="FFF0B2A8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1" tint="0.499984740745262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7" tint="-0.24994659260841701"/>
      </font>
      <numFmt numFmtId="0" formatCode="General"/>
      <fill>
        <patternFill patternType="solid">
          <fgColor theme="0"/>
          <bgColor theme="7" tint="0.59996337778862885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/>
      </font>
      <fill>
        <patternFill patternType="solid">
          <bgColor theme="9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14993743705557422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C00000"/>
      </font>
      <numFmt numFmtId="2" formatCode="0.00"/>
      <fill>
        <patternFill patternType="solid">
          <fgColor theme="0"/>
          <bgColor rgb="FFF0B2A8"/>
        </patternFill>
      </fill>
    </dxf>
    <dxf>
      <font>
        <color auto="1"/>
      </font>
      <fill>
        <patternFill patternType="solid">
          <bgColor theme="0" tint="-4.9989318521683403E-2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>
          <bgColor rgb="FFFFC000"/>
        </patternFill>
      </fill>
    </dxf>
    <dxf>
      <fill>
        <patternFill patternType="solid">
          <bgColor rgb="FFFF0000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</dxfs>
  <tableStyles count="0" defaultTableStyle="TableStyleMedium2" defaultPivotStyle="PivotStyleLight16"/>
  <colors>
    <mruColors>
      <color rgb="FFF0B2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zoomScale="85" zoomScaleNormal="85" workbookViewId="0">
      <pane ySplit="5" topLeftCell="A6" activePane="bottomLeft" state="frozen"/>
      <selection pane="bottomLeft" activeCell="E2" sqref="E2:F2"/>
    </sheetView>
  </sheetViews>
  <sheetFormatPr baseColWidth="10" defaultColWidth="11.42578125" defaultRowHeight="15"/>
  <cols>
    <col min="1" max="1" width="8.85546875" style="38" customWidth="1"/>
    <col min="2" max="2" width="41.140625" style="59" customWidth="1"/>
    <col min="3" max="3" width="42.5703125" style="59" customWidth="1"/>
    <col min="4" max="4" width="12" style="65" bestFit="1" customWidth="1"/>
    <col min="5" max="5" width="16.140625" style="44" customWidth="1"/>
    <col min="6" max="6" width="25.5703125" style="97" customWidth="1"/>
    <col min="7" max="7" width="1.42578125" style="39" customWidth="1"/>
    <col min="8" max="8" width="12" style="65" bestFit="1" customWidth="1"/>
    <col min="9" max="9" width="16.140625" style="44" customWidth="1"/>
    <col min="10" max="10" width="25.5703125" style="66" customWidth="1"/>
    <col min="11" max="11" width="2.28515625" style="32" customWidth="1"/>
    <col min="12" max="12" width="12" style="65" bestFit="1" customWidth="1"/>
    <col min="13" max="13" width="16.140625" style="44" customWidth="1"/>
    <col min="14" max="14" width="25.5703125" style="66" customWidth="1"/>
    <col min="15" max="16384" width="11.42578125" style="32"/>
  </cols>
  <sheetData>
    <row r="1" spans="1:14" ht="15.75" thickBot="1">
      <c r="E1" s="45"/>
      <c r="I1" s="45"/>
      <c r="M1" s="45"/>
    </row>
    <row r="2" spans="1:14" s="31" customFormat="1" ht="29.25" customHeight="1" thickBot="1">
      <c r="A2" s="292" t="s">
        <v>221</v>
      </c>
      <c r="B2" s="293"/>
      <c r="C2" s="317"/>
      <c r="D2" s="67"/>
      <c r="E2" s="286"/>
      <c r="F2" s="286"/>
      <c r="G2" s="55"/>
      <c r="H2" s="67"/>
      <c r="I2" s="286"/>
      <c r="J2" s="286"/>
      <c r="L2" s="67"/>
      <c r="M2" s="286"/>
      <c r="N2" s="286"/>
    </row>
    <row r="3" spans="1:14" s="31" customFormat="1" ht="6" customHeight="1" thickBot="1">
      <c r="A3" s="35"/>
      <c r="B3" s="36"/>
      <c r="C3" s="36"/>
      <c r="D3" s="36"/>
      <c r="E3" s="53"/>
      <c r="F3" s="36"/>
      <c r="G3" s="55"/>
      <c r="H3" s="36"/>
      <c r="I3" s="53"/>
      <c r="J3" s="36"/>
      <c r="L3" s="36"/>
      <c r="M3" s="53"/>
      <c r="N3" s="36"/>
    </row>
    <row r="4" spans="1:14" ht="36.75" customHeight="1" thickBot="1">
      <c r="A4" s="290" t="s">
        <v>218</v>
      </c>
      <c r="B4" s="291"/>
      <c r="C4" s="64" t="s">
        <v>143</v>
      </c>
      <c r="D4" s="287" t="s">
        <v>186</v>
      </c>
      <c r="E4" s="288"/>
      <c r="F4" s="289"/>
      <c r="H4" s="287" t="s">
        <v>198</v>
      </c>
      <c r="I4" s="288"/>
      <c r="J4" s="289"/>
      <c r="L4" s="287" t="s">
        <v>199</v>
      </c>
      <c r="M4" s="288"/>
      <c r="N4" s="289"/>
    </row>
    <row r="5" spans="1:14" s="37" customFormat="1" ht="22.5" customHeight="1" thickBot="1">
      <c r="A5" s="137" t="s">
        <v>219</v>
      </c>
      <c r="B5" s="137" t="s">
        <v>131</v>
      </c>
      <c r="C5" s="137" t="s">
        <v>144</v>
      </c>
      <c r="D5" s="49" t="s">
        <v>2</v>
      </c>
      <c r="E5" s="49" t="s">
        <v>3</v>
      </c>
      <c r="F5" s="50" t="s">
        <v>4</v>
      </c>
      <c r="G5" s="65"/>
      <c r="H5" s="49" t="s">
        <v>2</v>
      </c>
      <c r="I5" s="49" t="s">
        <v>3</v>
      </c>
      <c r="J5" s="50" t="s">
        <v>4</v>
      </c>
      <c r="K5" s="66"/>
      <c r="L5" s="49" t="s">
        <v>2</v>
      </c>
      <c r="M5" s="49" t="s">
        <v>3</v>
      </c>
      <c r="N5" s="50" t="s">
        <v>4</v>
      </c>
    </row>
    <row r="6" spans="1:14" s="143" customFormat="1" ht="18.75" customHeight="1" thickBot="1">
      <c r="A6" s="138" t="s">
        <v>1</v>
      </c>
      <c r="B6" s="139"/>
      <c r="C6" s="139"/>
      <c r="D6" s="140"/>
      <c r="E6" s="140"/>
      <c r="F6" s="141"/>
      <c r="G6" s="140"/>
      <c r="H6" s="140"/>
      <c r="I6" s="140"/>
      <c r="J6" s="142"/>
      <c r="L6" s="140"/>
      <c r="M6" s="140"/>
      <c r="N6" s="142"/>
    </row>
    <row r="7" spans="1:14" ht="30" customHeight="1">
      <c r="A7" s="68" t="s">
        <v>5</v>
      </c>
      <c r="B7" s="76" t="s">
        <v>108</v>
      </c>
      <c r="C7" s="77" t="s">
        <v>6</v>
      </c>
      <c r="D7" s="88">
        <v>48</v>
      </c>
      <c r="E7" s="58">
        <v>50</v>
      </c>
      <c r="F7" s="98" t="str">
        <f>+IF(E7=0,"Introducir Resultado",IF(E7&gt;=D7,"Meta Conseguida","Meta No Conseguida"))</f>
        <v>Meta Conseguida</v>
      </c>
      <c r="H7" s="88">
        <v>48</v>
      </c>
      <c r="I7" s="58">
        <v>50</v>
      </c>
      <c r="J7" s="98" t="str">
        <f>+IF(I7=0,"Introducir Resultado",IF(I7&gt;=H7,"Meta Conseguida","Meta No Conseguida"))</f>
        <v>Meta Conseguida</v>
      </c>
      <c r="L7" s="88">
        <v>48</v>
      </c>
      <c r="M7" s="58">
        <v>50</v>
      </c>
      <c r="N7" s="98" t="str">
        <f>+IF(M7=0,"Introducir Resultado",IF(M7&gt;=L7,"Meta Conseguida","Meta No Conseguida"))</f>
        <v>Meta Conseguida</v>
      </c>
    </row>
    <row r="8" spans="1:14" ht="30" customHeight="1">
      <c r="A8" s="69" t="s">
        <v>7</v>
      </c>
      <c r="B8" s="73" t="s">
        <v>187</v>
      </c>
      <c r="C8" s="78" t="s">
        <v>8</v>
      </c>
      <c r="D8" s="95">
        <v>50</v>
      </c>
      <c r="E8" s="70">
        <v>58</v>
      </c>
      <c r="F8" s="99" t="str">
        <f>+IF(E8=0,"Introducir Resultado",IF(E8&gt;=D8,"Meta Conseguida","Meta No Conseguida"))</f>
        <v>Meta Conseguida</v>
      </c>
      <c r="G8" s="48"/>
      <c r="H8" s="95">
        <v>50</v>
      </c>
      <c r="I8" s="70">
        <v>58</v>
      </c>
      <c r="J8" s="99" t="str">
        <f>+IF(I8=0,"Introducir Resultado",IF(I8&gt;=H8,"Meta Conseguida","Meta No Conseguida"))</f>
        <v>Meta Conseguida</v>
      </c>
      <c r="L8" s="95">
        <v>50</v>
      </c>
      <c r="M8" s="70">
        <v>58</v>
      </c>
      <c r="N8" s="99" t="str">
        <f>+IF(M8=0,"Introducir Resultado",IF(M8&gt;=L8,"Meta Conseguida","Meta No Conseguida"))</f>
        <v>Meta Conseguida</v>
      </c>
    </row>
    <row r="9" spans="1:14" ht="30" customHeight="1">
      <c r="A9" s="79" t="s">
        <v>9</v>
      </c>
      <c r="B9" s="71" t="s">
        <v>114</v>
      </c>
      <c r="C9" s="80" t="s">
        <v>10</v>
      </c>
      <c r="D9" s="93">
        <v>2</v>
      </c>
      <c r="E9" s="298">
        <v>1</v>
      </c>
      <c r="F9" s="100" t="str">
        <f>+IF(D9=0,"----",IF(E9&gt;=D9,"Meta Totalmente Alcanzada",IF(E9&gt;0,"Meta Parcialmente Alcanzada","Ningunha Meta Alcanzada")))</f>
        <v>Meta Parcialmente Alcanzada</v>
      </c>
      <c r="H9" s="93">
        <v>2</v>
      </c>
      <c r="I9" s="243">
        <f>+COUNTIF($F10:$F11,"Meta Conseguida")</f>
        <v>1</v>
      </c>
      <c r="J9" s="100" t="str">
        <f>+IF(H9=0,"----",IF(I9&gt;=H9,"Meta Totalmente Alcanzada",IF(I9&gt;0,"Meta Parcialmente Alcanzada","Ningunha Meta Alcanzada")))</f>
        <v>Meta Parcialmente Alcanzada</v>
      </c>
      <c r="L9" s="93">
        <v>2</v>
      </c>
      <c r="M9" s="243">
        <f>+COUNTIF($F10:$F11,"Meta Conseguida")</f>
        <v>1</v>
      </c>
      <c r="N9" s="100" t="str">
        <f>+IF(L9=0,"----",IF(M9&gt;=L9,"Meta Totalmente Alcanzada",IF(M9&gt;0,"Meta Parcialmente Alcanzada","Ningunha Meta Alcanzada")))</f>
        <v>Meta Parcialmente Alcanzada</v>
      </c>
    </row>
    <row r="10" spans="1:14" ht="24.95" customHeight="1">
      <c r="A10" s="247" t="s">
        <v>109</v>
      </c>
      <c r="B10" s="248" t="s">
        <v>120</v>
      </c>
      <c r="C10" s="249" t="s">
        <v>10</v>
      </c>
      <c r="D10" s="301">
        <v>50</v>
      </c>
      <c r="E10" s="302">
        <v>51</v>
      </c>
      <c r="F10" s="303" t="str">
        <f t="shared" ref="F10:F14" si="0">+IF(E10=0,"Introducir Resultado",IF(E10&gt;=D10,"Meta Conseguida","Meta No Conseguida"))</f>
        <v>Meta Conseguida</v>
      </c>
      <c r="H10" s="301">
        <v>50</v>
      </c>
      <c r="I10" s="302">
        <v>51</v>
      </c>
      <c r="J10" s="303" t="str">
        <f t="shared" ref="J10:J14" si="1">+IF(I10=0,"Introducir Resultado",IF(I10&gt;=H10,"Meta Conseguida","Meta No Conseguida"))</f>
        <v>Meta Conseguida</v>
      </c>
      <c r="L10" s="301">
        <v>50</v>
      </c>
      <c r="M10" s="302">
        <v>51</v>
      </c>
      <c r="N10" s="303" t="str">
        <f t="shared" ref="N10:N14" si="2">+IF(M10=0,"Introducir Resultado",IF(M10&gt;=L10,"Meta Conseguida","Meta No Conseguida"))</f>
        <v>Meta Conseguida</v>
      </c>
    </row>
    <row r="11" spans="1:14" ht="24.95" customHeight="1">
      <c r="A11" s="250" t="s">
        <v>110</v>
      </c>
      <c r="B11" s="251" t="s">
        <v>121</v>
      </c>
      <c r="C11" s="252" t="s">
        <v>10</v>
      </c>
      <c r="D11" s="304">
        <v>20</v>
      </c>
      <c r="E11" s="305">
        <v>19</v>
      </c>
      <c r="F11" s="306" t="str">
        <f t="shared" si="0"/>
        <v>Meta No Conseguida</v>
      </c>
      <c r="H11" s="304">
        <v>20</v>
      </c>
      <c r="I11" s="305">
        <v>19</v>
      </c>
      <c r="J11" s="306" t="str">
        <f t="shared" si="1"/>
        <v>Meta No Conseguida</v>
      </c>
      <c r="L11" s="304">
        <v>20</v>
      </c>
      <c r="M11" s="305">
        <v>19</v>
      </c>
      <c r="N11" s="306" t="str">
        <f t="shared" si="2"/>
        <v>Meta No Conseguida</v>
      </c>
    </row>
    <row r="12" spans="1:14" ht="30" customHeight="1">
      <c r="A12" s="69" t="s">
        <v>11</v>
      </c>
      <c r="B12" s="73" t="s">
        <v>111</v>
      </c>
      <c r="C12" s="81" t="s">
        <v>222</v>
      </c>
      <c r="D12" s="299">
        <f>+Resultados!O4</f>
        <v>36</v>
      </c>
      <c r="E12" s="242">
        <f>+Resultados!N4</f>
        <v>32.468253968253968</v>
      </c>
      <c r="F12" s="99" t="str">
        <f t="shared" si="0"/>
        <v>Meta No Conseguida</v>
      </c>
      <c r="H12" s="299">
        <f>+Resultados!R10</f>
        <v>36</v>
      </c>
      <c r="I12" s="242">
        <f>+Resultados!S10</f>
        <v>32.611111111111114</v>
      </c>
      <c r="J12" s="99" t="str">
        <f t="shared" si="1"/>
        <v>Meta No Conseguida</v>
      </c>
      <c r="L12" s="299">
        <f>+Resultados!W4</f>
        <v>0</v>
      </c>
      <c r="M12" s="300">
        <f>+Resultados!V4</f>
        <v>0</v>
      </c>
      <c r="N12" s="99" t="str">
        <f t="shared" si="2"/>
        <v>Introducir Resultado</v>
      </c>
    </row>
    <row r="13" spans="1:14" ht="30" customHeight="1">
      <c r="A13" s="69" t="s">
        <v>104</v>
      </c>
      <c r="B13" s="73" t="s">
        <v>162</v>
      </c>
      <c r="C13" s="81" t="s">
        <v>13</v>
      </c>
      <c r="D13" s="89">
        <v>50</v>
      </c>
      <c r="E13" s="70"/>
      <c r="F13" s="99" t="str">
        <f t="shared" si="0"/>
        <v>Introducir Resultado</v>
      </c>
      <c r="H13" s="89">
        <v>50</v>
      </c>
      <c r="I13" s="70"/>
      <c r="J13" s="99" t="str">
        <f t="shared" si="1"/>
        <v>Introducir Resultado</v>
      </c>
      <c r="L13" s="89">
        <v>50</v>
      </c>
      <c r="M13" s="70"/>
      <c r="N13" s="99" t="str">
        <f t="shared" si="2"/>
        <v>Introducir Resultado</v>
      </c>
    </row>
    <row r="14" spans="1:14" ht="30" customHeight="1">
      <c r="A14" s="69" t="s">
        <v>12</v>
      </c>
      <c r="B14" s="73" t="s">
        <v>163</v>
      </c>
      <c r="C14" s="81" t="s">
        <v>15</v>
      </c>
      <c r="D14" s="89">
        <v>50</v>
      </c>
      <c r="E14" s="70"/>
      <c r="F14" s="99" t="str">
        <f t="shared" si="0"/>
        <v>Introducir Resultado</v>
      </c>
      <c r="H14" s="89">
        <v>50</v>
      </c>
      <c r="I14" s="70"/>
      <c r="J14" s="99" t="str">
        <f t="shared" si="1"/>
        <v>Introducir Resultado</v>
      </c>
      <c r="L14" s="89">
        <v>50</v>
      </c>
      <c r="M14" s="70"/>
      <c r="N14" s="99" t="str">
        <f t="shared" si="2"/>
        <v>Introducir Resultado</v>
      </c>
    </row>
    <row r="15" spans="1:14" ht="30" customHeight="1">
      <c r="A15" s="79" t="s">
        <v>14</v>
      </c>
      <c r="B15" s="71" t="s">
        <v>164</v>
      </c>
      <c r="C15" s="80" t="s">
        <v>13</v>
      </c>
      <c r="D15" s="93">
        <v>2</v>
      </c>
      <c r="E15" s="72">
        <f>+COUNTIF($F16:$F17,"Meta Conseguida")</f>
        <v>1</v>
      </c>
      <c r="F15" s="100" t="str">
        <f>+IF(E15=0,"----",IF(E15&gt;=D15,"Meta Totalmente Alcanzada",IF(E15&gt;0,"Meta Parcialmente Alcanzada","Ningunha Meta Alcanzada")))</f>
        <v>Meta Parcialmente Alcanzada</v>
      </c>
      <c r="H15" s="93">
        <v>2</v>
      </c>
      <c r="I15" s="72">
        <f>+COUNTIF($F16:$F17,"Meta Conseguida")</f>
        <v>1</v>
      </c>
      <c r="J15" s="100" t="str">
        <f>+IF(I15=0,"----",IF(I15&gt;=H15,"Meta Totalmente Alcanzada",IF(I15&gt;0,"Meta Parcialmente Alcanzada","Ningunha Meta Alcanzada")))</f>
        <v>Meta Parcialmente Alcanzada</v>
      </c>
      <c r="L15" s="93">
        <v>2</v>
      </c>
      <c r="M15" s="72">
        <f>+COUNTIF($F16:$F17,"Meta Conseguida")</f>
        <v>1</v>
      </c>
      <c r="N15" s="100" t="str">
        <f>+IF(M15=0,"----",IF(M15&gt;=L15,"Meta Totalmente Alcanzada",IF(M15&gt;0,"Meta Parcialmente Alcanzada","Ningunha Meta Alcanzada")))</f>
        <v>Meta Parcialmente Alcanzada</v>
      </c>
    </row>
    <row r="16" spans="1:14" ht="24.95" customHeight="1">
      <c r="A16" s="247" t="s">
        <v>112</v>
      </c>
      <c r="B16" s="248" t="s">
        <v>119</v>
      </c>
      <c r="C16" s="249" t="s">
        <v>13</v>
      </c>
      <c r="D16" s="301">
        <v>50</v>
      </c>
      <c r="E16" s="302">
        <v>52</v>
      </c>
      <c r="F16" s="303" t="str">
        <f t="shared" ref="F16:F18" si="3">+IF(E16=0,"Introducir Resultado",IF(E16&gt;=D16,"Meta Conseguida","Meta No Conseguida"))</f>
        <v>Meta Conseguida</v>
      </c>
      <c r="H16" s="301">
        <v>50</v>
      </c>
      <c r="I16" s="302">
        <v>52</v>
      </c>
      <c r="J16" s="303" t="str">
        <f t="shared" ref="J16:J39" si="4">+IF(I16=0,"Introducir Resultado",IF(I16&gt;=H16,"Meta Conseguida","Meta No Conseguida"))</f>
        <v>Meta Conseguida</v>
      </c>
      <c r="L16" s="301">
        <v>50</v>
      </c>
      <c r="M16" s="302">
        <v>52</v>
      </c>
      <c r="N16" s="303" t="str">
        <f t="shared" ref="N16:N39" si="5">+IF(M16=0,"Introducir Resultado",IF(M16&gt;=L16,"Meta Conseguida","Meta No Conseguida"))</f>
        <v>Meta Conseguida</v>
      </c>
    </row>
    <row r="17" spans="1:14" ht="24.95" customHeight="1">
      <c r="A17" s="250" t="s">
        <v>113</v>
      </c>
      <c r="B17" s="251" t="s">
        <v>217</v>
      </c>
      <c r="C17" s="252" t="s">
        <v>13</v>
      </c>
      <c r="D17" s="304">
        <v>50</v>
      </c>
      <c r="E17" s="305"/>
      <c r="F17" s="306" t="str">
        <f t="shared" si="3"/>
        <v>Introducir Resultado</v>
      </c>
      <c r="H17" s="304">
        <v>50</v>
      </c>
      <c r="I17" s="305"/>
      <c r="J17" s="306" t="str">
        <f t="shared" si="4"/>
        <v>Introducir Resultado</v>
      </c>
      <c r="L17" s="304">
        <v>50</v>
      </c>
      <c r="M17" s="305"/>
      <c r="N17" s="306" t="str">
        <f t="shared" si="5"/>
        <v>Introducir Resultado</v>
      </c>
    </row>
    <row r="18" spans="1:14" ht="30" customHeight="1">
      <c r="A18" s="82" t="s">
        <v>16</v>
      </c>
      <c r="B18" s="74" t="s">
        <v>115</v>
      </c>
      <c r="C18" s="83" t="s">
        <v>13</v>
      </c>
      <c r="D18" s="93">
        <v>2</v>
      </c>
      <c r="E18" s="72">
        <f>+COUNTIF($F19:$F20,"Meta Conseguida")</f>
        <v>2</v>
      </c>
      <c r="F18" s="101" t="str">
        <f t="shared" si="3"/>
        <v>Meta Conseguida</v>
      </c>
      <c r="H18" s="93">
        <v>2</v>
      </c>
      <c r="I18" s="72">
        <f>+COUNTIF($F19:$F20,"Meta Conseguida")</f>
        <v>2</v>
      </c>
      <c r="J18" s="101" t="str">
        <f t="shared" si="4"/>
        <v>Meta Conseguida</v>
      </c>
      <c r="L18" s="93">
        <v>2</v>
      </c>
      <c r="M18" s="72">
        <f>+COUNTIF($F19:$F20,"Meta Conseguida")</f>
        <v>2</v>
      </c>
      <c r="N18" s="101" t="str">
        <f t="shared" si="5"/>
        <v>Meta Conseguida</v>
      </c>
    </row>
    <row r="19" spans="1:14" ht="24.95" customHeight="1">
      <c r="A19" s="247" t="s">
        <v>116</v>
      </c>
      <c r="B19" s="248" t="s">
        <v>118</v>
      </c>
      <c r="C19" s="249" t="s">
        <v>13</v>
      </c>
      <c r="D19" s="301">
        <v>50</v>
      </c>
      <c r="E19" s="302">
        <v>55</v>
      </c>
      <c r="F19" s="303" t="str">
        <f t="shared" ref="F19:F20" si="6">+IF(E19=0,"Introducir Resultado",IF(E19&gt;=D19,"Meta Conseguida","Meta No Conseguida"))</f>
        <v>Meta Conseguida</v>
      </c>
      <c r="H19" s="301">
        <v>50</v>
      </c>
      <c r="I19" s="302">
        <v>55</v>
      </c>
      <c r="J19" s="303" t="str">
        <f t="shared" si="4"/>
        <v>Meta Conseguida</v>
      </c>
      <c r="K19" s="189"/>
      <c r="L19" s="301">
        <v>50</v>
      </c>
      <c r="M19" s="302">
        <v>55</v>
      </c>
      <c r="N19" s="303" t="str">
        <f t="shared" si="5"/>
        <v>Meta Conseguida</v>
      </c>
    </row>
    <row r="20" spans="1:14" ht="24.95" customHeight="1">
      <c r="A20" s="250" t="s">
        <v>117</v>
      </c>
      <c r="B20" s="251" t="s">
        <v>18</v>
      </c>
      <c r="C20" s="252" t="s">
        <v>13</v>
      </c>
      <c r="D20" s="304">
        <v>50</v>
      </c>
      <c r="E20" s="305">
        <v>55</v>
      </c>
      <c r="F20" s="306" t="str">
        <f t="shared" si="6"/>
        <v>Meta Conseguida</v>
      </c>
      <c r="H20" s="304">
        <v>50</v>
      </c>
      <c r="I20" s="305">
        <v>55</v>
      </c>
      <c r="J20" s="306" t="str">
        <f t="shared" si="4"/>
        <v>Meta Conseguida</v>
      </c>
      <c r="K20" s="189"/>
      <c r="L20" s="304">
        <v>50</v>
      </c>
      <c r="M20" s="305">
        <v>55</v>
      </c>
      <c r="N20" s="306" t="str">
        <f t="shared" si="5"/>
        <v>Meta Conseguida</v>
      </c>
    </row>
    <row r="21" spans="1:14" ht="30" customHeight="1">
      <c r="A21" s="69" t="s">
        <v>19</v>
      </c>
      <c r="B21" s="73" t="s">
        <v>22</v>
      </c>
      <c r="C21" s="81" t="s">
        <v>23</v>
      </c>
      <c r="D21" s="89">
        <v>50</v>
      </c>
      <c r="E21" s="70">
        <v>55</v>
      </c>
      <c r="F21" s="99" t="str">
        <f t="shared" ref="F21:F22" si="7">+IF(E21=0,"Introducir Resultado",IF(E21&gt;=D21,"Meta Conseguida","Meta No Conseguida"))</f>
        <v>Meta Conseguida</v>
      </c>
      <c r="H21" s="89">
        <v>50</v>
      </c>
      <c r="I21" s="70">
        <v>55</v>
      </c>
      <c r="J21" s="99" t="str">
        <f t="shared" si="4"/>
        <v>Meta Conseguida</v>
      </c>
      <c r="L21" s="89">
        <v>50</v>
      </c>
      <c r="M21" s="70">
        <v>55</v>
      </c>
      <c r="N21" s="99" t="str">
        <f t="shared" si="5"/>
        <v>Meta Conseguida</v>
      </c>
    </row>
    <row r="22" spans="1:14" ht="30" customHeight="1">
      <c r="A22" s="79" t="s">
        <v>20</v>
      </c>
      <c r="B22" s="74" t="s">
        <v>122</v>
      </c>
      <c r="C22" s="83" t="s">
        <v>223</v>
      </c>
      <c r="D22" s="93">
        <f>+AVERAGE(D23:D30)</f>
        <v>50</v>
      </c>
      <c r="E22" s="72">
        <f>+AVERAGE(E23:E30)</f>
        <v>55</v>
      </c>
      <c r="F22" s="101" t="str">
        <f t="shared" si="7"/>
        <v>Meta Conseguida</v>
      </c>
      <c r="H22" s="93">
        <f>+AVERAGE(H23:H30)</f>
        <v>50</v>
      </c>
      <c r="I22" s="72">
        <f>+AVERAGE(I23:I30)</f>
        <v>55</v>
      </c>
      <c r="J22" s="101" t="str">
        <f t="shared" si="4"/>
        <v>Meta Conseguida</v>
      </c>
      <c r="L22" s="93">
        <f>+AVERAGE(L23:L30)</f>
        <v>50</v>
      </c>
      <c r="M22" s="72">
        <f>+AVERAGE(M23:M30)</f>
        <v>55</v>
      </c>
      <c r="N22" s="101" t="str">
        <f t="shared" si="5"/>
        <v>Meta Conseguida</v>
      </c>
    </row>
    <row r="23" spans="1:14" ht="24.95" customHeight="1">
      <c r="A23" s="253" t="s">
        <v>123</v>
      </c>
      <c r="B23" s="254" t="s">
        <v>132</v>
      </c>
      <c r="C23" s="255" t="s">
        <v>223</v>
      </c>
      <c r="D23" s="307">
        <v>50</v>
      </c>
      <c r="E23" s="302">
        <v>55</v>
      </c>
      <c r="F23" s="303" t="str">
        <f t="shared" ref="F23:F31" si="8">+IF(E23=0,"Introducir Resultado",IF(E23&gt;=D23,"Meta Conseguida","Meta No Conseguida"))</f>
        <v>Meta Conseguida</v>
      </c>
      <c r="G23" s="308"/>
      <c r="H23" s="307">
        <v>50</v>
      </c>
      <c r="I23" s="302">
        <v>55</v>
      </c>
      <c r="J23" s="303" t="str">
        <f t="shared" si="4"/>
        <v>Meta Conseguida</v>
      </c>
      <c r="K23" s="189"/>
      <c r="L23" s="307">
        <v>50</v>
      </c>
      <c r="M23" s="302">
        <v>55</v>
      </c>
      <c r="N23" s="303" t="str">
        <f t="shared" si="5"/>
        <v>Meta Conseguida</v>
      </c>
    </row>
    <row r="24" spans="1:14" ht="24.95" customHeight="1">
      <c r="A24" s="253" t="s">
        <v>124</v>
      </c>
      <c r="B24" s="254" t="s">
        <v>133</v>
      </c>
      <c r="C24" s="255" t="s">
        <v>223</v>
      </c>
      <c r="D24" s="307">
        <v>50</v>
      </c>
      <c r="E24" s="302">
        <v>55</v>
      </c>
      <c r="F24" s="303" t="str">
        <f t="shared" si="8"/>
        <v>Meta Conseguida</v>
      </c>
      <c r="G24" s="308"/>
      <c r="H24" s="307">
        <v>50</v>
      </c>
      <c r="I24" s="302">
        <v>55</v>
      </c>
      <c r="J24" s="303" t="str">
        <f t="shared" si="4"/>
        <v>Meta Conseguida</v>
      </c>
      <c r="K24" s="189"/>
      <c r="L24" s="307">
        <v>50</v>
      </c>
      <c r="M24" s="302">
        <v>55</v>
      </c>
      <c r="N24" s="303" t="str">
        <f t="shared" si="5"/>
        <v>Meta Conseguida</v>
      </c>
    </row>
    <row r="25" spans="1:14" ht="24.95" customHeight="1">
      <c r="A25" s="253" t="s">
        <v>125</v>
      </c>
      <c r="B25" s="254" t="s">
        <v>134</v>
      </c>
      <c r="C25" s="255" t="s">
        <v>223</v>
      </c>
      <c r="D25" s="307">
        <v>50</v>
      </c>
      <c r="E25" s="302">
        <v>55</v>
      </c>
      <c r="F25" s="303" t="str">
        <f t="shared" si="8"/>
        <v>Meta Conseguida</v>
      </c>
      <c r="G25" s="308"/>
      <c r="H25" s="307">
        <v>50</v>
      </c>
      <c r="I25" s="302">
        <v>55</v>
      </c>
      <c r="J25" s="303" t="str">
        <f t="shared" si="4"/>
        <v>Meta Conseguida</v>
      </c>
      <c r="K25" s="189"/>
      <c r="L25" s="307">
        <v>50</v>
      </c>
      <c r="M25" s="302">
        <v>55</v>
      </c>
      <c r="N25" s="303" t="str">
        <f t="shared" si="5"/>
        <v>Meta Conseguida</v>
      </c>
    </row>
    <row r="26" spans="1:14" ht="24.95" customHeight="1">
      <c r="A26" s="253" t="s">
        <v>126</v>
      </c>
      <c r="B26" s="254" t="s">
        <v>135</v>
      </c>
      <c r="C26" s="255" t="s">
        <v>223</v>
      </c>
      <c r="D26" s="307">
        <v>50</v>
      </c>
      <c r="E26" s="302">
        <v>55</v>
      </c>
      <c r="F26" s="303" t="str">
        <f t="shared" si="8"/>
        <v>Meta Conseguida</v>
      </c>
      <c r="G26" s="308"/>
      <c r="H26" s="307">
        <v>50</v>
      </c>
      <c r="I26" s="302">
        <v>55</v>
      </c>
      <c r="J26" s="303" t="str">
        <f t="shared" si="4"/>
        <v>Meta Conseguida</v>
      </c>
      <c r="K26" s="189"/>
      <c r="L26" s="307">
        <v>50</v>
      </c>
      <c r="M26" s="302">
        <v>55</v>
      </c>
      <c r="N26" s="303" t="str">
        <f t="shared" si="5"/>
        <v>Meta Conseguida</v>
      </c>
    </row>
    <row r="27" spans="1:14" ht="24.95" customHeight="1">
      <c r="A27" s="253" t="s">
        <v>127</v>
      </c>
      <c r="B27" s="254" t="s">
        <v>136</v>
      </c>
      <c r="C27" s="255" t="s">
        <v>223</v>
      </c>
      <c r="D27" s="307">
        <v>50</v>
      </c>
      <c r="E27" s="302">
        <v>55</v>
      </c>
      <c r="F27" s="303" t="str">
        <f t="shared" si="8"/>
        <v>Meta Conseguida</v>
      </c>
      <c r="G27" s="308"/>
      <c r="H27" s="307">
        <v>50</v>
      </c>
      <c r="I27" s="302">
        <v>55</v>
      </c>
      <c r="J27" s="303" t="str">
        <f t="shared" si="4"/>
        <v>Meta Conseguida</v>
      </c>
      <c r="K27" s="189"/>
      <c r="L27" s="307">
        <v>50</v>
      </c>
      <c r="M27" s="302">
        <v>55</v>
      </c>
      <c r="N27" s="303" t="str">
        <f t="shared" si="5"/>
        <v>Meta Conseguida</v>
      </c>
    </row>
    <row r="28" spans="1:14" ht="24.95" customHeight="1">
      <c r="A28" s="253" t="s">
        <v>128</v>
      </c>
      <c r="B28" s="254" t="s">
        <v>137</v>
      </c>
      <c r="C28" s="255" t="s">
        <v>223</v>
      </c>
      <c r="D28" s="307">
        <v>50</v>
      </c>
      <c r="E28" s="302">
        <v>55</v>
      </c>
      <c r="F28" s="303" t="str">
        <f t="shared" si="8"/>
        <v>Meta Conseguida</v>
      </c>
      <c r="G28" s="308"/>
      <c r="H28" s="307">
        <v>50</v>
      </c>
      <c r="I28" s="302">
        <v>55</v>
      </c>
      <c r="J28" s="303" t="str">
        <f t="shared" si="4"/>
        <v>Meta Conseguida</v>
      </c>
      <c r="K28" s="189"/>
      <c r="L28" s="307">
        <v>50</v>
      </c>
      <c r="M28" s="302">
        <v>55</v>
      </c>
      <c r="N28" s="303" t="str">
        <f t="shared" si="5"/>
        <v>Meta Conseguida</v>
      </c>
    </row>
    <row r="29" spans="1:14" ht="24.95" customHeight="1">
      <c r="A29" s="253" t="s">
        <v>129</v>
      </c>
      <c r="B29" s="254" t="s">
        <v>138</v>
      </c>
      <c r="C29" s="255" t="s">
        <v>223</v>
      </c>
      <c r="D29" s="307">
        <v>50</v>
      </c>
      <c r="E29" s="302">
        <v>55</v>
      </c>
      <c r="F29" s="303" t="str">
        <f t="shared" si="8"/>
        <v>Meta Conseguida</v>
      </c>
      <c r="G29" s="308"/>
      <c r="H29" s="307">
        <v>50</v>
      </c>
      <c r="I29" s="302">
        <v>55</v>
      </c>
      <c r="J29" s="303" t="str">
        <f t="shared" si="4"/>
        <v>Meta Conseguida</v>
      </c>
      <c r="K29" s="189"/>
      <c r="L29" s="307">
        <v>50</v>
      </c>
      <c r="M29" s="302">
        <v>55</v>
      </c>
      <c r="N29" s="303" t="str">
        <f t="shared" si="5"/>
        <v>Meta Conseguida</v>
      </c>
    </row>
    <row r="30" spans="1:14" ht="24.95" customHeight="1">
      <c r="A30" s="256" t="s">
        <v>130</v>
      </c>
      <c r="B30" s="257" t="s">
        <v>136</v>
      </c>
      <c r="C30" s="258" t="s">
        <v>223</v>
      </c>
      <c r="D30" s="309">
        <v>50</v>
      </c>
      <c r="E30" s="305">
        <v>55</v>
      </c>
      <c r="F30" s="306" t="str">
        <f t="shared" si="8"/>
        <v>Meta Conseguida</v>
      </c>
      <c r="G30" s="308"/>
      <c r="H30" s="309">
        <v>50</v>
      </c>
      <c r="I30" s="305">
        <v>55</v>
      </c>
      <c r="J30" s="306" t="str">
        <f t="shared" si="4"/>
        <v>Meta Conseguida</v>
      </c>
      <c r="K30" s="189"/>
      <c r="L30" s="309">
        <v>50</v>
      </c>
      <c r="M30" s="305">
        <v>55</v>
      </c>
      <c r="N30" s="306" t="str">
        <f t="shared" si="5"/>
        <v>Meta Conseguida</v>
      </c>
    </row>
    <row r="31" spans="1:14" ht="30" customHeight="1">
      <c r="A31" s="79" t="s">
        <v>21</v>
      </c>
      <c r="B31" s="74" t="s">
        <v>139</v>
      </c>
      <c r="C31" s="83" t="s">
        <v>8</v>
      </c>
      <c r="D31" s="93">
        <f>+AVERAGE(D32:D34)</f>
        <v>50</v>
      </c>
      <c r="E31" s="72">
        <f>+AVERAGE(E32:E34)</f>
        <v>55</v>
      </c>
      <c r="F31" s="101" t="str">
        <f t="shared" si="8"/>
        <v>Meta Conseguida</v>
      </c>
      <c r="H31" s="93">
        <f>+AVERAGE(H32:H34)</f>
        <v>50</v>
      </c>
      <c r="I31" s="72">
        <f>+AVERAGE(I32:I34)</f>
        <v>55</v>
      </c>
      <c r="J31" s="101" t="str">
        <f t="shared" si="4"/>
        <v>Meta Conseguida</v>
      </c>
      <c r="L31" s="93">
        <f>+AVERAGE(L32:L34)</f>
        <v>50</v>
      </c>
      <c r="M31" s="72">
        <f>+AVERAGE(M32:M34)</f>
        <v>55</v>
      </c>
      <c r="N31" s="101" t="str">
        <f t="shared" si="5"/>
        <v>Meta Conseguida</v>
      </c>
    </row>
    <row r="32" spans="1:14" ht="24.95" customHeight="1">
      <c r="A32" s="253" t="s">
        <v>140</v>
      </c>
      <c r="B32" s="254" t="s">
        <v>26</v>
      </c>
      <c r="C32" s="255" t="s">
        <v>8</v>
      </c>
      <c r="D32" s="307">
        <v>50</v>
      </c>
      <c r="E32" s="302">
        <v>55</v>
      </c>
      <c r="F32" s="303" t="str">
        <f t="shared" ref="F32:F36" si="9">+IF(E32=0,"Introducir Resultado",IF(E32&gt;=D32,"Meta Conseguida","Meta No Conseguida"))</f>
        <v>Meta Conseguida</v>
      </c>
      <c r="G32" s="308"/>
      <c r="H32" s="307">
        <v>50</v>
      </c>
      <c r="I32" s="302">
        <v>55</v>
      </c>
      <c r="J32" s="303" t="str">
        <f t="shared" si="4"/>
        <v>Meta Conseguida</v>
      </c>
      <c r="K32" s="189"/>
      <c r="L32" s="307">
        <v>50</v>
      </c>
      <c r="M32" s="302">
        <v>55</v>
      </c>
      <c r="N32" s="303" t="str">
        <f t="shared" si="5"/>
        <v>Meta Conseguida</v>
      </c>
    </row>
    <row r="33" spans="1:14" ht="24.95" customHeight="1">
      <c r="A33" s="253" t="s">
        <v>141</v>
      </c>
      <c r="B33" s="254" t="s">
        <v>27</v>
      </c>
      <c r="C33" s="255" t="s">
        <v>8</v>
      </c>
      <c r="D33" s="307">
        <v>50</v>
      </c>
      <c r="E33" s="302">
        <v>55</v>
      </c>
      <c r="F33" s="303" t="str">
        <f t="shared" si="9"/>
        <v>Meta Conseguida</v>
      </c>
      <c r="G33" s="308"/>
      <c r="H33" s="307">
        <v>50</v>
      </c>
      <c r="I33" s="302">
        <v>55</v>
      </c>
      <c r="J33" s="303" t="str">
        <f t="shared" si="4"/>
        <v>Meta Conseguida</v>
      </c>
      <c r="K33" s="189"/>
      <c r="L33" s="307">
        <v>50</v>
      </c>
      <c r="M33" s="302">
        <v>55</v>
      </c>
      <c r="N33" s="303" t="str">
        <f t="shared" si="5"/>
        <v>Meta Conseguida</v>
      </c>
    </row>
    <row r="34" spans="1:14" ht="24.95" customHeight="1">
      <c r="A34" s="256" t="s">
        <v>142</v>
      </c>
      <c r="B34" s="257" t="s">
        <v>28</v>
      </c>
      <c r="C34" s="258" t="s">
        <v>8</v>
      </c>
      <c r="D34" s="309">
        <v>50</v>
      </c>
      <c r="E34" s="305">
        <v>55</v>
      </c>
      <c r="F34" s="306" t="str">
        <f t="shared" si="9"/>
        <v>Meta Conseguida</v>
      </c>
      <c r="G34" s="308"/>
      <c r="H34" s="309">
        <v>50</v>
      </c>
      <c r="I34" s="305">
        <v>55</v>
      </c>
      <c r="J34" s="306" t="str">
        <f t="shared" si="4"/>
        <v>Meta Conseguida</v>
      </c>
      <c r="K34" s="189"/>
      <c r="L34" s="309">
        <v>50</v>
      </c>
      <c r="M34" s="305">
        <v>55</v>
      </c>
      <c r="N34" s="306" t="str">
        <f t="shared" si="5"/>
        <v>Meta Conseguida</v>
      </c>
    </row>
    <row r="35" spans="1:14" ht="30" customHeight="1">
      <c r="A35" s="69" t="s">
        <v>24</v>
      </c>
      <c r="B35" s="75" t="s">
        <v>74</v>
      </c>
      <c r="C35" s="84" t="s">
        <v>223</v>
      </c>
      <c r="D35" s="96">
        <v>50</v>
      </c>
      <c r="E35" s="70">
        <v>55</v>
      </c>
      <c r="F35" s="99" t="str">
        <f t="shared" si="9"/>
        <v>Meta Conseguida</v>
      </c>
      <c r="H35" s="96">
        <v>50</v>
      </c>
      <c r="I35" s="70">
        <v>55</v>
      </c>
      <c r="J35" s="99" t="str">
        <f t="shared" si="4"/>
        <v>Meta Conseguida</v>
      </c>
      <c r="L35" s="96">
        <v>50</v>
      </c>
      <c r="M35" s="70">
        <v>55</v>
      </c>
      <c r="N35" s="99" t="str">
        <f t="shared" si="5"/>
        <v>Meta Conseguida</v>
      </c>
    </row>
    <row r="36" spans="1:14" ht="30" customHeight="1">
      <c r="A36" s="79" t="s">
        <v>25</v>
      </c>
      <c r="B36" s="74" t="s">
        <v>188</v>
      </c>
      <c r="C36" s="83" t="s">
        <v>17</v>
      </c>
      <c r="D36" s="93">
        <f>+AVERAGE(D37:D39)</f>
        <v>50</v>
      </c>
      <c r="E36" s="72">
        <f>+AVERAGE(E37:E39)</f>
        <v>55</v>
      </c>
      <c r="F36" s="101" t="str">
        <f t="shared" si="9"/>
        <v>Meta Conseguida</v>
      </c>
      <c r="H36" s="93">
        <f>+AVERAGE(H37:H39)</f>
        <v>50</v>
      </c>
      <c r="I36" s="72">
        <f>+AVERAGE(I37:I39)</f>
        <v>55</v>
      </c>
      <c r="J36" s="101" t="str">
        <f t="shared" si="4"/>
        <v>Meta Conseguida</v>
      </c>
      <c r="L36" s="93">
        <f>+AVERAGE(L37:L39)</f>
        <v>50</v>
      </c>
      <c r="M36" s="72">
        <f>+AVERAGE(M37:M39)</f>
        <v>55</v>
      </c>
      <c r="N36" s="101" t="str">
        <f t="shared" si="5"/>
        <v>Meta Conseguida</v>
      </c>
    </row>
    <row r="37" spans="1:14" ht="24.95" customHeight="1">
      <c r="A37" s="253" t="s">
        <v>159</v>
      </c>
      <c r="B37" s="254" t="s">
        <v>105</v>
      </c>
      <c r="C37" s="255" t="s">
        <v>17</v>
      </c>
      <c r="D37" s="307">
        <v>50</v>
      </c>
      <c r="E37" s="302">
        <v>55</v>
      </c>
      <c r="F37" s="303" t="str">
        <f t="shared" ref="F37:F39" si="10">+IF(E37=0,"Introducir Resultado",IF(E37&gt;=D37,"Meta Conseguida","Meta No Conseguida"))</f>
        <v>Meta Conseguida</v>
      </c>
      <c r="G37" s="308"/>
      <c r="H37" s="307">
        <v>50</v>
      </c>
      <c r="I37" s="302">
        <v>55</v>
      </c>
      <c r="J37" s="303" t="str">
        <f t="shared" si="4"/>
        <v>Meta Conseguida</v>
      </c>
      <c r="K37" s="189"/>
      <c r="L37" s="307">
        <v>50</v>
      </c>
      <c r="M37" s="302">
        <v>55</v>
      </c>
      <c r="N37" s="303" t="str">
        <f t="shared" si="5"/>
        <v>Meta Conseguida</v>
      </c>
    </row>
    <row r="38" spans="1:14" ht="24.95" customHeight="1">
      <c r="A38" s="253" t="s">
        <v>160</v>
      </c>
      <c r="B38" s="254" t="s">
        <v>106</v>
      </c>
      <c r="C38" s="255" t="s">
        <v>17</v>
      </c>
      <c r="D38" s="307">
        <v>50</v>
      </c>
      <c r="E38" s="302">
        <v>55</v>
      </c>
      <c r="F38" s="303" t="str">
        <f t="shared" si="10"/>
        <v>Meta Conseguida</v>
      </c>
      <c r="G38" s="308"/>
      <c r="H38" s="307">
        <v>50</v>
      </c>
      <c r="I38" s="302">
        <v>55</v>
      </c>
      <c r="J38" s="303" t="str">
        <f t="shared" si="4"/>
        <v>Meta Conseguida</v>
      </c>
      <c r="K38" s="189"/>
      <c r="L38" s="307">
        <v>50</v>
      </c>
      <c r="M38" s="302">
        <v>55</v>
      </c>
      <c r="N38" s="303" t="str">
        <f t="shared" si="5"/>
        <v>Meta Conseguida</v>
      </c>
    </row>
    <row r="39" spans="1:14" ht="24.95" customHeight="1" thickBot="1">
      <c r="A39" s="259" t="s">
        <v>161</v>
      </c>
      <c r="B39" s="260" t="s">
        <v>107</v>
      </c>
      <c r="C39" s="261" t="s">
        <v>17</v>
      </c>
      <c r="D39" s="310">
        <v>50</v>
      </c>
      <c r="E39" s="311">
        <v>55</v>
      </c>
      <c r="F39" s="312" t="str">
        <f t="shared" si="10"/>
        <v>Meta Conseguida</v>
      </c>
      <c r="G39" s="308"/>
      <c r="H39" s="310">
        <v>50</v>
      </c>
      <c r="I39" s="311">
        <v>55</v>
      </c>
      <c r="J39" s="312" t="str">
        <f t="shared" si="4"/>
        <v>Meta Conseguida</v>
      </c>
      <c r="K39" s="189"/>
      <c r="L39" s="310">
        <v>50</v>
      </c>
      <c r="M39" s="311">
        <v>55</v>
      </c>
      <c r="N39" s="312" t="str">
        <f t="shared" si="5"/>
        <v>Meta Conseguida</v>
      </c>
    </row>
    <row r="40" spans="1:14" ht="18.75" customHeight="1">
      <c r="A40" s="40"/>
      <c r="B40" s="52"/>
      <c r="C40" s="52"/>
      <c r="D40" s="51"/>
      <c r="F40" s="104"/>
      <c r="H40" s="51"/>
      <c r="J40" s="104"/>
      <c r="L40" s="51"/>
      <c r="N40" s="104"/>
    </row>
    <row r="41" spans="1:14" s="148" customFormat="1" ht="18.75" customHeight="1">
      <c r="A41" s="144" t="s">
        <v>29</v>
      </c>
      <c r="B41" s="145"/>
      <c r="C41" s="145"/>
      <c r="D41" s="146"/>
      <c r="E41" s="146"/>
      <c r="F41" s="147"/>
      <c r="G41" s="146"/>
      <c r="H41" s="146"/>
      <c r="I41" s="146"/>
      <c r="J41" s="147"/>
      <c r="L41" s="146"/>
      <c r="M41" s="146"/>
      <c r="N41" s="147"/>
    </row>
    <row r="42" spans="1:14" ht="18.75" customHeight="1" thickBot="1">
      <c r="A42" s="40"/>
      <c r="B42" s="41"/>
      <c r="C42" s="41"/>
      <c r="D42" s="44"/>
      <c r="F42" s="104"/>
      <c r="H42" s="44"/>
      <c r="J42" s="104"/>
      <c r="L42" s="44"/>
      <c r="N42" s="104"/>
    </row>
    <row r="43" spans="1:14" ht="30" customHeight="1">
      <c r="A43" s="61" t="s">
        <v>203</v>
      </c>
      <c r="B43" s="63" t="s">
        <v>200</v>
      </c>
      <c r="C43" s="62" t="s">
        <v>79</v>
      </c>
      <c r="D43" s="87">
        <f>+AVERAGE(D44:D47)</f>
        <v>3</v>
      </c>
      <c r="E43" s="57">
        <f>+AVERAGE(E44:E47)</f>
        <v>3.5</v>
      </c>
      <c r="F43" s="106" t="str">
        <f t="shared" ref="F43" si="11">+IF(E43=0,"Introducir Resultado",IF(E43&gt;=D43,"Meta Conseguida","Meta No Conseguida"))</f>
        <v>Meta Conseguida</v>
      </c>
      <c r="G43" s="109"/>
      <c r="H43" s="87">
        <f>+AVERAGE(H44:H47)</f>
        <v>3</v>
      </c>
      <c r="I43" s="57">
        <f>+AVERAGE(I44:I47)</f>
        <v>3.5</v>
      </c>
      <c r="J43" s="106" t="str">
        <f t="shared" ref="J43:J53" si="12">+IF(I43=0,"Introducir Resultado",IF(I43&gt;=H43,"Meta Conseguida","Meta No Conseguida"))</f>
        <v>Meta Conseguida</v>
      </c>
      <c r="K43" s="110"/>
      <c r="L43" s="87">
        <f>+AVERAGE(L44:L47)</f>
        <v>3</v>
      </c>
      <c r="M43" s="57">
        <f>+AVERAGE(M44:M47)</f>
        <v>3.5</v>
      </c>
      <c r="N43" s="106" t="str">
        <f t="shared" ref="N43:N53" si="13">+IF(M43=0,"Introducir Resultado",IF(M43&gt;=L43,"Meta Conseguida","Meta No Conseguida"))</f>
        <v>Meta Conseguida</v>
      </c>
    </row>
    <row r="44" spans="1:14" ht="24.95" customHeight="1">
      <c r="A44" s="262" t="s">
        <v>204</v>
      </c>
      <c r="B44" s="254" t="s">
        <v>32</v>
      </c>
      <c r="C44" s="255" t="s">
        <v>79</v>
      </c>
      <c r="D44" s="301">
        <v>3</v>
      </c>
      <c r="E44" s="302">
        <v>2.5</v>
      </c>
      <c r="F44" s="303" t="str">
        <f t="shared" ref="F44:F47" si="14">+IF(E44=0,"Introducir Resultado",IF(E44&gt;=D44,"Meta Conseguida","Meta No Conseguida"))</f>
        <v>Meta No Conseguida</v>
      </c>
      <c r="G44" s="308"/>
      <c r="H44" s="301">
        <v>3</v>
      </c>
      <c r="I44" s="302">
        <v>2.5</v>
      </c>
      <c r="J44" s="303" t="str">
        <f t="shared" si="12"/>
        <v>Meta No Conseguida</v>
      </c>
      <c r="K44" s="189"/>
      <c r="L44" s="301">
        <v>3</v>
      </c>
      <c r="M44" s="302">
        <v>2.5</v>
      </c>
      <c r="N44" s="303" t="str">
        <f t="shared" si="13"/>
        <v>Meta No Conseguida</v>
      </c>
    </row>
    <row r="45" spans="1:14" ht="24.95" customHeight="1">
      <c r="A45" s="262" t="s">
        <v>205</v>
      </c>
      <c r="B45" s="254" t="s">
        <v>201</v>
      </c>
      <c r="C45" s="255" t="s">
        <v>79</v>
      </c>
      <c r="D45" s="301">
        <v>3</v>
      </c>
      <c r="E45" s="302">
        <v>3.5</v>
      </c>
      <c r="F45" s="303" t="str">
        <f t="shared" si="14"/>
        <v>Meta Conseguida</v>
      </c>
      <c r="G45" s="308"/>
      <c r="H45" s="301">
        <v>3</v>
      </c>
      <c r="I45" s="302">
        <v>3.5</v>
      </c>
      <c r="J45" s="303" t="str">
        <f t="shared" si="12"/>
        <v>Meta Conseguida</v>
      </c>
      <c r="K45" s="189"/>
      <c r="L45" s="301">
        <v>3</v>
      </c>
      <c r="M45" s="302">
        <v>3.5</v>
      </c>
      <c r="N45" s="303" t="str">
        <f t="shared" si="13"/>
        <v>Meta Conseguida</v>
      </c>
    </row>
    <row r="46" spans="1:14" ht="24.95" customHeight="1">
      <c r="A46" s="262" t="s">
        <v>206</v>
      </c>
      <c r="B46" s="254" t="s">
        <v>202</v>
      </c>
      <c r="C46" s="255" t="s">
        <v>79</v>
      </c>
      <c r="D46" s="301">
        <v>3</v>
      </c>
      <c r="E46" s="302">
        <v>4</v>
      </c>
      <c r="F46" s="303" t="str">
        <f t="shared" si="14"/>
        <v>Meta Conseguida</v>
      </c>
      <c r="G46" s="308"/>
      <c r="H46" s="301">
        <v>3</v>
      </c>
      <c r="I46" s="302">
        <v>4</v>
      </c>
      <c r="J46" s="303" t="str">
        <f t="shared" si="12"/>
        <v>Meta Conseguida</v>
      </c>
      <c r="K46" s="189"/>
      <c r="L46" s="301">
        <v>3</v>
      </c>
      <c r="M46" s="302">
        <v>4</v>
      </c>
      <c r="N46" s="303" t="str">
        <f t="shared" si="13"/>
        <v>Meta Conseguida</v>
      </c>
    </row>
    <row r="47" spans="1:14" ht="24.95" customHeight="1" thickBot="1">
      <c r="A47" s="263" t="s">
        <v>207</v>
      </c>
      <c r="B47" s="257" t="s">
        <v>33</v>
      </c>
      <c r="C47" s="258" t="s">
        <v>79</v>
      </c>
      <c r="D47" s="304">
        <v>3</v>
      </c>
      <c r="E47" s="305">
        <v>4</v>
      </c>
      <c r="F47" s="306" t="str">
        <f t="shared" si="14"/>
        <v>Meta Conseguida</v>
      </c>
      <c r="G47" s="313"/>
      <c r="H47" s="304">
        <v>3</v>
      </c>
      <c r="I47" s="305">
        <v>4</v>
      </c>
      <c r="J47" s="306" t="str">
        <f t="shared" si="12"/>
        <v>Meta Conseguida</v>
      </c>
      <c r="K47" s="314"/>
      <c r="L47" s="304">
        <v>3</v>
      </c>
      <c r="M47" s="305">
        <v>4</v>
      </c>
      <c r="N47" s="306" t="str">
        <f t="shared" si="13"/>
        <v>Meta Conseguida</v>
      </c>
    </row>
    <row r="48" spans="1:14" ht="30" customHeight="1">
      <c r="A48" s="68" t="s">
        <v>145</v>
      </c>
      <c r="B48" s="85" t="s">
        <v>75</v>
      </c>
      <c r="C48" s="86" t="s">
        <v>223</v>
      </c>
      <c r="D48" s="88">
        <v>50</v>
      </c>
      <c r="E48" s="58">
        <v>55</v>
      </c>
      <c r="F48" s="98" t="str">
        <f t="shared" ref="F48:F49" si="15">+IF(E48=0,"Introducir Resultado",IF(E48&gt;=D48,"Meta Conseguida","Meta No Conseguida"))</f>
        <v>Meta Conseguida</v>
      </c>
      <c r="H48" s="88">
        <v>50</v>
      </c>
      <c r="I48" s="58">
        <v>55</v>
      </c>
      <c r="J48" s="98" t="str">
        <f t="shared" si="12"/>
        <v>Meta Conseguida</v>
      </c>
      <c r="L48" s="88">
        <v>50</v>
      </c>
      <c r="M48" s="58">
        <v>55</v>
      </c>
      <c r="N48" s="98" t="str">
        <f t="shared" si="13"/>
        <v>Meta Conseguida</v>
      </c>
    </row>
    <row r="49" spans="1:14" ht="30" customHeight="1">
      <c r="A49" s="69" t="s">
        <v>146</v>
      </c>
      <c r="B49" s="75" t="s">
        <v>76</v>
      </c>
      <c r="C49" s="84" t="s">
        <v>223</v>
      </c>
      <c r="D49" s="89">
        <v>50</v>
      </c>
      <c r="E49" s="70">
        <v>55</v>
      </c>
      <c r="F49" s="99" t="str">
        <f t="shared" si="15"/>
        <v>Meta Conseguida</v>
      </c>
      <c r="H49" s="89">
        <v>50</v>
      </c>
      <c r="I49" s="70">
        <v>55</v>
      </c>
      <c r="J49" s="99" t="str">
        <f t="shared" si="12"/>
        <v>Meta Conseguida</v>
      </c>
      <c r="L49" s="89">
        <v>50</v>
      </c>
      <c r="M49" s="70">
        <v>55</v>
      </c>
      <c r="N49" s="99" t="str">
        <f t="shared" si="13"/>
        <v>Meta Conseguida</v>
      </c>
    </row>
    <row r="50" spans="1:14" ht="30" customHeight="1">
      <c r="A50" s="79" t="s">
        <v>147</v>
      </c>
      <c r="B50" s="74" t="s">
        <v>30</v>
      </c>
      <c r="C50" s="83" t="s">
        <v>31</v>
      </c>
      <c r="D50" s="90">
        <v>3</v>
      </c>
      <c r="E50" s="241">
        <f>AVERAGE(E51:E53)</f>
        <v>2.3333333333333335</v>
      </c>
      <c r="F50" s="101" t="str">
        <f t="shared" ref="F50:F53" si="16">+IF(E50=0,"Introducir Resultado",IF(E50&gt;=D50,"Meta Conseguida","Meta No Conseguida"))</f>
        <v>Meta No Conseguida</v>
      </c>
      <c r="H50" s="90">
        <v>3</v>
      </c>
      <c r="I50" s="241">
        <f>AVERAGE(I51:I53)</f>
        <v>2.3333333333333335</v>
      </c>
      <c r="J50" s="101" t="str">
        <f t="shared" si="12"/>
        <v>Meta No Conseguida</v>
      </c>
      <c r="L50" s="90">
        <v>3</v>
      </c>
      <c r="M50" s="241">
        <f>AVERAGE(M51:M53)</f>
        <v>2.3333333333333335</v>
      </c>
      <c r="N50" s="101" t="str">
        <f t="shared" si="13"/>
        <v>Meta No Conseguida</v>
      </c>
    </row>
    <row r="51" spans="1:14" ht="24.95" customHeight="1">
      <c r="A51" s="247" t="s">
        <v>165</v>
      </c>
      <c r="B51" s="254" t="s">
        <v>32</v>
      </c>
      <c r="C51" s="255" t="s">
        <v>31</v>
      </c>
      <c r="D51" s="301">
        <v>3</v>
      </c>
      <c r="E51" s="302">
        <v>3.5</v>
      </c>
      <c r="F51" s="303" t="str">
        <f t="shared" si="16"/>
        <v>Meta Conseguida</v>
      </c>
      <c r="G51" s="308"/>
      <c r="H51" s="301">
        <v>3</v>
      </c>
      <c r="I51" s="302">
        <v>3.5</v>
      </c>
      <c r="J51" s="303" t="str">
        <f t="shared" si="12"/>
        <v>Meta Conseguida</v>
      </c>
      <c r="K51" s="189"/>
      <c r="L51" s="301">
        <v>3</v>
      </c>
      <c r="M51" s="302">
        <v>3.5</v>
      </c>
      <c r="N51" s="303" t="str">
        <f t="shared" si="13"/>
        <v>Meta Conseguida</v>
      </c>
    </row>
    <row r="52" spans="1:14" ht="24.95" customHeight="1">
      <c r="A52" s="247" t="s">
        <v>166</v>
      </c>
      <c r="B52" s="254" t="s">
        <v>33</v>
      </c>
      <c r="C52" s="255" t="s">
        <v>31</v>
      </c>
      <c r="D52" s="301">
        <v>3</v>
      </c>
      <c r="E52" s="316">
        <v>2.5</v>
      </c>
      <c r="F52" s="303" t="str">
        <f t="shared" si="16"/>
        <v>Meta No Conseguida</v>
      </c>
      <c r="G52" s="308"/>
      <c r="H52" s="301">
        <v>3</v>
      </c>
      <c r="I52" s="302">
        <v>2.5</v>
      </c>
      <c r="J52" s="303" t="str">
        <f t="shared" si="12"/>
        <v>Meta No Conseguida</v>
      </c>
      <c r="K52" s="189"/>
      <c r="L52" s="301">
        <v>3</v>
      </c>
      <c r="M52" s="302">
        <v>2.5</v>
      </c>
      <c r="N52" s="303" t="str">
        <f t="shared" si="13"/>
        <v>Meta No Conseguida</v>
      </c>
    </row>
    <row r="53" spans="1:14" ht="24.95" customHeight="1">
      <c r="A53" s="250" t="s">
        <v>167</v>
      </c>
      <c r="B53" s="257" t="s">
        <v>34</v>
      </c>
      <c r="C53" s="258" t="s">
        <v>31</v>
      </c>
      <c r="D53" s="304">
        <v>3</v>
      </c>
      <c r="E53" s="305">
        <v>1</v>
      </c>
      <c r="F53" s="306" t="str">
        <f t="shared" si="16"/>
        <v>Meta No Conseguida</v>
      </c>
      <c r="G53" s="308"/>
      <c r="H53" s="304">
        <v>3</v>
      </c>
      <c r="I53" s="305">
        <v>1</v>
      </c>
      <c r="J53" s="306" t="str">
        <f t="shared" si="12"/>
        <v>Meta No Conseguida</v>
      </c>
      <c r="K53" s="189"/>
      <c r="L53" s="304">
        <v>3</v>
      </c>
      <c r="M53" s="305">
        <v>1</v>
      </c>
      <c r="N53" s="306" t="str">
        <f t="shared" si="13"/>
        <v>Meta No Conseguida</v>
      </c>
    </row>
    <row r="54" spans="1:14" ht="30" customHeight="1">
      <c r="A54" s="79" t="s">
        <v>148</v>
      </c>
      <c r="B54" s="74" t="s">
        <v>35</v>
      </c>
      <c r="C54" s="83" t="s">
        <v>36</v>
      </c>
      <c r="D54" s="90">
        <f>AVERAGE(D55:D56)</f>
        <v>3.5</v>
      </c>
      <c r="E54" s="43">
        <f>AVERAGE(E55:E56)</f>
        <v>3</v>
      </c>
      <c r="F54" s="100" t="str">
        <f>+IF(E54=0,"----",IF(E54&gt;=D54,"Meta Totalmente Alcanzada",IF(E54&gt;0,"Meta Parcialmente Alcanzada","Ningunha Meta Alcanzada")))</f>
        <v>Meta Parcialmente Alcanzada</v>
      </c>
      <c r="H54" s="90">
        <f>AVERAGE(H55:H56)</f>
        <v>50</v>
      </c>
      <c r="I54" s="43">
        <f>AVERAGE(I55:I56)</f>
        <v>55</v>
      </c>
      <c r="J54" s="100" t="str">
        <f>+IF(I54=0,"----",IF(I54&gt;=H54,"Meta Totalmente Alcanzada",IF(I54&gt;0,"Meta Parcialmente Alcanzada","Ningunha Meta Alcanzada")))</f>
        <v>Meta Totalmente Alcanzada</v>
      </c>
      <c r="L54" s="90">
        <f>AVERAGE(L55:L56)</f>
        <v>50</v>
      </c>
      <c r="M54" s="43">
        <f>AVERAGE(M55:M56)</f>
        <v>55</v>
      </c>
      <c r="N54" s="100" t="str">
        <f>+IF(M54=0,"----",IF(M54&gt;=L54,"Meta Totalmente Alcanzada",IF(M54&gt;0,"Meta Parcialmente Alcanzada","Ningunha Meta Alcanzada")))</f>
        <v>Meta Totalmente Alcanzada</v>
      </c>
    </row>
    <row r="55" spans="1:14" ht="24.95" customHeight="1">
      <c r="A55" s="247" t="s">
        <v>168</v>
      </c>
      <c r="B55" s="254" t="s">
        <v>32</v>
      </c>
      <c r="C55" s="255" t="s">
        <v>36</v>
      </c>
      <c r="D55" s="301">
        <v>2</v>
      </c>
      <c r="E55" s="302">
        <v>3</v>
      </c>
      <c r="F55" s="303" t="str">
        <f t="shared" ref="F55:F56" si="17">+IF(E55=0,"Introducir Resultado",IF(E55&gt;=D55,"Meta Conseguida","Meta No Conseguida"))</f>
        <v>Meta Conseguida</v>
      </c>
      <c r="G55" s="308"/>
      <c r="H55" s="301">
        <v>50</v>
      </c>
      <c r="I55" s="302">
        <v>55</v>
      </c>
      <c r="J55" s="303" t="str">
        <f t="shared" ref="J55:J56" si="18">+IF(I55=0,"Introducir Resultado",IF(I55&gt;=H55,"Meta Conseguida","Meta No Conseguida"))</f>
        <v>Meta Conseguida</v>
      </c>
      <c r="K55" s="189"/>
      <c r="L55" s="301">
        <v>50</v>
      </c>
      <c r="M55" s="302">
        <v>55</v>
      </c>
      <c r="N55" s="303" t="str">
        <f t="shared" ref="N55:N56" si="19">+IF(M55=0,"Introducir Resultado",IF(M55&gt;=L55,"Meta Conseguida","Meta No Conseguida"))</f>
        <v>Meta Conseguida</v>
      </c>
    </row>
    <row r="56" spans="1:14" ht="24.95" customHeight="1">
      <c r="A56" s="250" t="s">
        <v>169</v>
      </c>
      <c r="B56" s="257" t="s">
        <v>37</v>
      </c>
      <c r="C56" s="258" t="s">
        <v>36</v>
      </c>
      <c r="D56" s="304">
        <v>5</v>
      </c>
      <c r="E56" s="305">
        <v>3</v>
      </c>
      <c r="F56" s="306" t="str">
        <f t="shared" si="17"/>
        <v>Meta No Conseguida</v>
      </c>
      <c r="G56" s="308"/>
      <c r="H56" s="304">
        <v>50</v>
      </c>
      <c r="I56" s="305">
        <v>55</v>
      </c>
      <c r="J56" s="306" t="str">
        <f t="shared" si="18"/>
        <v>Meta Conseguida</v>
      </c>
      <c r="K56" s="189"/>
      <c r="L56" s="304">
        <v>50</v>
      </c>
      <c r="M56" s="305">
        <v>55</v>
      </c>
      <c r="N56" s="306" t="str">
        <f t="shared" si="19"/>
        <v>Meta Conseguida</v>
      </c>
    </row>
    <row r="57" spans="1:14" ht="30" customHeight="1">
      <c r="A57" s="79" t="s">
        <v>149</v>
      </c>
      <c r="B57" s="74" t="s">
        <v>39</v>
      </c>
      <c r="C57" s="83" t="s">
        <v>40</v>
      </c>
      <c r="D57" s="90">
        <v>50</v>
      </c>
      <c r="E57" s="43">
        <v>55</v>
      </c>
      <c r="F57" s="100" t="str">
        <f>+IF(E57=0,"----",IF(E57&gt;=D57,"Meta Totalmente Alcanzada",IF(E57&gt;0,"Meta Parcialmente Alcanzada","Ningunha Meta Alcanzada")))</f>
        <v>Meta Totalmente Alcanzada</v>
      </c>
      <c r="H57" s="90">
        <v>50</v>
      </c>
      <c r="I57" s="43">
        <v>55</v>
      </c>
      <c r="J57" s="100" t="str">
        <f>+IF(I57=0,"----",IF(I57&gt;=H57,"Meta Totalmente Alcanzada",IF(I57&gt;0,"Meta Parcialmente Alcanzada","Ningunha Meta Alcanzada")))</f>
        <v>Meta Totalmente Alcanzada</v>
      </c>
      <c r="L57" s="90">
        <v>50</v>
      </c>
      <c r="M57" s="43">
        <v>55</v>
      </c>
      <c r="N57" s="100" t="str">
        <f>+IF(M57=0,"----",IF(M57&gt;=L57,"Meta Totalmente Alcanzada",IF(M57&gt;0,"Meta Parcialmente Alcanzada","Ningunha Meta Alcanzada")))</f>
        <v>Meta Totalmente Alcanzada</v>
      </c>
    </row>
    <row r="58" spans="1:14" ht="24.95" customHeight="1">
      <c r="A58" s="247" t="s">
        <v>170</v>
      </c>
      <c r="B58" s="254" t="s">
        <v>32</v>
      </c>
      <c r="C58" s="255" t="s">
        <v>40</v>
      </c>
      <c r="D58" s="301">
        <v>50</v>
      </c>
      <c r="E58" s="302">
        <v>55</v>
      </c>
      <c r="F58" s="303" t="str">
        <f t="shared" ref="F58:F61" si="20">+IF(E58=0,"Introducir Resultado",IF(E58&gt;=D58,"Meta Conseguida","Meta No Conseguida"))</f>
        <v>Meta Conseguida</v>
      </c>
      <c r="G58" s="308"/>
      <c r="H58" s="301">
        <v>50</v>
      </c>
      <c r="I58" s="302">
        <v>55</v>
      </c>
      <c r="J58" s="303" t="str">
        <f t="shared" ref="J58:J73" si="21">+IF(I58=0,"Introducir Resultado",IF(I58&gt;=H58,"Meta Conseguida","Meta No Conseguida"))</f>
        <v>Meta Conseguida</v>
      </c>
      <c r="K58" s="189"/>
      <c r="L58" s="301">
        <v>50</v>
      </c>
      <c r="M58" s="302">
        <v>55</v>
      </c>
      <c r="N58" s="303" t="str">
        <f t="shared" ref="N58:N73" si="22">+IF(M58=0,"Introducir Resultado",IF(M58&gt;=L58,"Meta Conseguida","Meta No Conseguida"))</f>
        <v>Meta Conseguida</v>
      </c>
    </row>
    <row r="59" spans="1:14" ht="24.95" customHeight="1">
      <c r="A59" s="247" t="s">
        <v>171</v>
      </c>
      <c r="B59" s="254" t="s">
        <v>37</v>
      </c>
      <c r="C59" s="255" t="s">
        <v>40</v>
      </c>
      <c r="D59" s="301">
        <v>50</v>
      </c>
      <c r="E59" s="302">
        <v>55</v>
      </c>
      <c r="F59" s="303" t="str">
        <f t="shared" si="20"/>
        <v>Meta Conseguida</v>
      </c>
      <c r="G59" s="308"/>
      <c r="H59" s="301">
        <v>50</v>
      </c>
      <c r="I59" s="302">
        <v>55</v>
      </c>
      <c r="J59" s="303" t="str">
        <f t="shared" si="21"/>
        <v>Meta Conseguida</v>
      </c>
      <c r="K59" s="189"/>
      <c r="L59" s="301">
        <v>50</v>
      </c>
      <c r="M59" s="302">
        <v>55</v>
      </c>
      <c r="N59" s="303" t="str">
        <f t="shared" si="22"/>
        <v>Meta Conseguida</v>
      </c>
    </row>
    <row r="60" spans="1:14" ht="24.95" customHeight="1">
      <c r="A60" s="247" t="s">
        <v>172</v>
      </c>
      <c r="B60" s="254" t="s">
        <v>34</v>
      </c>
      <c r="C60" s="255" t="s">
        <v>40</v>
      </c>
      <c r="D60" s="301">
        <v>50</v>
      </c>
      <c r="E60" s="302">
        <v>55</v>
      </c>
      <c r="F60" s="303" t="str">
        <f t="shared" si="20"/>
        <v>Meta Conseguida</v>
      </c>
      <c r="G60" s="308"/>
      <c r="H60" s="301">
        <v>50</v>
      </c>
      <c r="I60" s="302">
        <v>55</v>
      </c>
      <c r="J60" s="303" t="str">
        <f t="shared" si="21"/>
        <v>Meta Conseguida</v>
      </c>
      <c r="K60" s="189"/>
      <c r="L60" s="301">
        <v>50</v>
      </c>
      <c r="M60" s="302">
        <v>55</v>
      </c>
      <c r="N60" s="303" t="str">
        <f t="shared" si="22"/>
        <v>Meta Conseguida</v>
      </c>
    </row>
    <row r="61" spans="1:14" ht="24.95" customHeight="1">
      <c r="A61" s="250" t="s">
        <v>173</v>
      </c>
      <c r="B61" s="257" t="s">
        <v>33</v>
      </c>
      <c r="C61" s="258" t="s">
        <v>40</v>
      </c>
      <c r="D61" s="304">
        <v>50</v>
      </c>
      <c r="E61" s="305">
        <v>55</v>
      </c>
      <c r="F61" s="306" t="str">
        <f t="shared" si="20"/>
        <v>Meta Conseguida</v>
      </c>
      <c r="G61" s="308"/>
      <c r="H61" s="304">
        <v>50</v>
      </c>
      <c r="I61" s="305">
        <v>55</v>
      </c>
      <c r="J61" s="306" t="str">
        <f t="shared" si="21"/>
        <v>Meta Conseguida</v>
      </c>
      <c r="K61" s="189"/>
      <c r="L61" s="304">
        <v>50</v>
      </c>
      <c r="M61" s="305">
        <v>55</v>
      </c>
      <c r="N61" s="306" t="str">
        <f t="shared" si="22"/>
        <v>Meta Conseguida</v>
      </c>
    </row>
    <row r="62" spans="1:14" ht="24.95" customHeight="1">
      <c r="A62" s="69" t="s">
        <v>208</v>
      </c>
      <c r="B62" s="75" t="s">
        <v>43</v>
      </c>
      <c r="C62" s="84" t="s">
        <v>42</v>
      </c>
      <c r="D62" s="315"/>
      <c r="E62" s="46">
        <v>55</v>
      </c>
      <c r="F62" s="102" t="str">
        <f>+IF(D62=0, "Indicador sin Meta",IF(E62=0,"Introducir Resultado",IF(E62&gt;=D62,"Meta Conseguida","Meta No Conseguida")))</f>
        <v>Indicador sin Meta</v>
      </c>
      <c r="H62" s="92"/>
      <c r="I62" s="46">
        <v>55</v>
      </c>
      <c r="J62" s="102" t="str">
        <f>+IF(H62=0, "Indicador sin Meta",IF(I62=0,"Introducir Resultado",IF(I62&gt;=H62,"Meta Conseguida","Meta No Conseguida")))</f>
        <v>Indicador sin Meta</v>
      </c>
      <c r="L62" s="92"/>
      <c r="M62" s="46">
        <v>55</v>
      </c>
      <c r="N62" s="102" t="str">
        <f>+IF(L62=0, "Indicador sin Meta",IF(M62=0,"Introducir Resultado",IF(M62&gt;=L62,"Meta Conseguida","Meta No Conseguida")))</f>
        <v>Indicador sin Meta</v>
      </c>
    </row>
    <row r="63" spans="1:14" ht="24.95" customHeight="1">
      <c r="A63" s="69" t="s">
        <v>209</v>
      </c>
      <c r="B63" s="75" t="s">
        <v>180</v>
      </c>
      <c r="C63" s="84" t="s">
        <v>44</v>
      </c>
      <c r="D63" s="89">
        <v>50</v>
      </c>
      <c r="E63" s="70">
        <v>55</v>
      </c>
      <c r="F63" s="99" t="str">
        <f>+IF(D63=0, "Indicador sin Meta",IF(E63=0,"Introducir Resultado",IF(E63&gt;=D63,"Meta Conseguida","Meta No Conseguida")))</f>
        <v>Meta Conseguida</v>
      </c>
      <c r="H63" s="89">
        <v>50</v>
      </c>
      <c r="I63" s="70">
        <v>55</v>
      </c>
      <c r="J63" s="99" t="str">
        <f>+IF(H63=0, "Indicador sin Meta",IF(I63=0,"Introducir Resultado",IF(I63&gt;=H63,"Meta Conseguida","Meta No Conseguida")))</f>
        <v>Meta Conseguida</v>
      </c>
      <c r="L63" s="89">
        <v>50</v>
      </c>
      <c r="M63" s="70">
        <v>55</v>
      </c>
      <c r="N63" s="99" t="str">
        <f>+IF(L63=0, "Indicador sin Meta",IF(M63=0,"Introducir Resultado",IF(M63&gt;=L63,"Meta Conseguida","Meta No Conseguida")))</f>
        <v>Meta Conseguida</v>
      </c>
    </row>
    <row r="64" spans="1:14" ht="24.95" customHeight="1">
      <c r="A64" s="69" t="s">
        <v>210</v>
      </c>
      <c r="B64" s="75" t="s">
        <v>45</v>
      </c>
      <c r="C64" s="84" t="s">
        <v>46</v>
      </c>
      <c r="D64" s="89"/>
      <c r="E64" s="70">
        <v>55</v>
      </c>
      <c r="F64" s="99" t="str">
        <f>+IF(D64=0, "Indicador sin Meta",IF(E64=0,"Introducir Resultado",IF(E64&gt;=D64,"Meta Conseguida","Meta No Conseguida")))</f>
        <v>Indicador sin Meta</v>
      </c>
      <c r="H64" s="89"/>
      <c r="I64" s="70">
        <v>55</v>
      </c>
      <c r="J64" s="99" t="str">
        <f>+IF(H64=0, "Indicador sin Meta",IF(I64=0,"Introducir Resultado",IF(I64&gt;=H64,"Meta Conseguida","Meta No Conseguida")))</f>
        <v>Indicador sin Meta</v>
      </c>
      <c r="L64" s="89"/>
      <c r="M64" s="70">
        <v>55</v>
      </c>
      <c r="N64" s="99" t="str">
        <f>+IF(L64=0, "Indicador sin Meta",IF(M64=0,"Introducir Resultado",IF(M64&gt;=L64,"Meta Conseguida","Meta No Conseguida")))</f>
        <v>Indicador sin Meta</v>
      </c>
    </row>
    <row r="65" spans="1:14" ht="24.95" customHeight="1">
      <c r="A65" s="69" t="s">
        <v>211</v>
      </c>
      <c r="B65" s="75" t="s">
        <v>47</v>
      </c>
      <c r="C65" s="84" t="s">
        <v>48</v>
      </c>
      <c r="D65" s="90"/>
      <c r="E65" s="43">
        <v>55</v>
      </c>
      <c r="F65" s="100" t="str">
        <f t="shared" ref="F65:F67" si="23">+IF(D65=0, "Indicador sin Meta",IF(E65=0,"Introducir Resultado",IF(E65&gt;=D65,"Meta Conseguida","Meta No Conseguida")))</f>
        <v>Indicador sin Meta</v>
      </c>
      <c r="H65" s="90"/>
      <c r="I65" s="43">
        <v>55</v>
      </c>
      <c r="J65" s="100" t="str">
        <f t="shared" ref="J65:J67" si="24">+IF(H65=0, "Indicador sin Meta",IF(I65=0,"Introducir Resultado",IF(I65&gt;=H65,"Meta Conseguida","Meta No Conseguida")))</f>
        <v>Indicador sin Meta</v>
      </c>
      <c r="L65" s="90"/>
      <c r="M65" s="43">
        <v>55</v>
      </c>
      <c r="N65" s="100" t="str">
        <f t="shared" ref="N65:N67" si="25">+IF(L65=0, "Indicador sin Meta",IF(M65=0,"Introducir Resultado",IF(M65&gt;=L65,"Meta Conseguida","Meta No Conseguida")))</f>
        <v>Indicador sin Meta</v>
      </c>
    </row>
    <row r="66" spans="1:14" ht="24.95" customHeight="1">
      <c r="A66" s="69" t="s">
        <v>150</v>
      </c>
      <c r="B66" s="75" t="s">
        <v>49</v>
      </c>
      <c r="C66" s="84" t="s">
        <v>48</v>
      </c>
      <c r="D66" s="91">
        <v>50</v>
      </c>
      <c r="E66" s="44">
        <v>55</v>
      </c>
      <c r="F66" s="101" t="str">
        <f t="shared" si="23"/>
        <v>Meta Conseguida</v>
      </c>
      <c r="H66" s="91">
        <v>50</v>
      </c>
      <c r="I66" s="44">
        <v>55</v>
      </c>
      <c r="J66" s="101" t="str">
        <f t="shared" si="24"/>
        <v>Meta Conseguida</v>
      </c>
      <c r="L66" s="91">
        <v>50</v>
      </c>
      <c r="M66" s="44">
        <v>55</v>
      </c>
      <c r="N66" s="101" t="str">
        <f t="shared" si="25"/>
        <v>Meta Conseguida</v>
      </c>
    </row>
    <row r="67" spans="1:14" ht="24.95" customHeight="1">
      <c r="A67" s="69" t="s">
        <v>151</v>
      </c>
      <c r="B67" s="75" t="s">
        <v>181</v>
      </c>
      <c r="C67" s="84" t="s">
        <v>48</v>
      </c>
      <c r="D67" s="92">
        <v>50</v>
      </c>
      <c r="E67" s="46">
        <v>55</v>
      </c>
      <c r="F67" s="102" t="str">
        <f t="shared" si="23"/>
        <v>Meta Conseguida</v>
      </c>
      <c r="H67" s="92">
        <v>50</v>
      </c>
      <c r="I67" s="46">
        <v>55</v>
      </c>
      <c r="J67" s="102" t="str">
        <f t="shared" si="24"/>
        <v>Meta Conseguida</v>
      </c>
      <c r="L67" s="92">
        <v>50</v>
      </c>
      <c r="M67" s="46">
        <v>55</v>
      </c>
      <c r="N67" s="102" t="str">
        <f t="shared" si="25"/>
        <v>Meta Conseguida</v>
      </c>
    </row>
    <row r="68" spans="1:14" ht="24.95" customHeight="1">
      <c r="A68" s="69" t="s">
        <v>152</v>
      </c>
      <c r="B68" s="75" t="s">
        <v>50</v>
      </c>
      <c r="C68" s="84" t="s">
        <v>51</v>
      </c>
      <c r="D68" s="89"/>
      <c r="E68" s="70">
        <v>55</v>
      </c>
      <c r="F68" s="99" t="str">
        <f>+IF(D68=0, "Indicador sin Meta",IF(E68=0,"Introducir Resultado",IF(E68&gt;=D68,"Meta Conseguida","Meta No Conseguida")))</f>
        <v>Indicador sin Meta</v>
      </c>
      <c r="H68" s="89"/>
      <c r="I68" s="70">
        <v>55</v>
      </c>
      <c r="J68" s="99" t="str">
        <f>+IF(H68=0, "Indicador sin Meta",IF(I68=0,"Introducir Resultado",IF(I68&gt;=H68,"Meta Conseguida","Meta No Conseguida")))</f>
        <v>Indicador sin Meta</v>
      </c>
      <c r="L68" s="89"/>
      <c r="M68" s="70">
        <v>55</v>
      </c>
      <c r="N68" s="99" t="str">
        <f>+IF(L68=0, "Indicador sin Meta",IF(M68=0,"Introducir Resultado",IF(M68&gt;=L68,"Meta Conseguida","Meta No Conseguida")))</f>
        <v>Indicador sin Meta</v>
      </c>
    </row>
    <row r="69" spans="1:14" ht="24.95" customHeight="1">
      <c r="A69" s="69" t="s">
        <v>153</v>
      </c>
      <c r="B69" s="75" t="s">
        <v>182</v>
      </c>
      <c r="C69" s="84" t="s">
        <v>52</v>
      </c>
      <c r="D69" s="90">
        <v>50</v>
      </c>
      <c r="E69" s="43">
        <v>55</v>
      </c>
      <c r="F69" s="100" t="str">
        <f t="shared" ref="F69:F73" si="26">+IF(D69=0, "Indicador sin Meta",IF(E69=0,"Introducir Resultado",IF(E69&gt;=D69,"Meta Conseguida","Meta No Conseguida")))</f>
        <v>Meta Conseguida</v>
      </c>
      <c r="H69" s="90">
        <v>50</v>
      </c>
      <c r="I69" s="43">
        <v>55</v>
      </c>
      <c r="J69" s="100" t="str">
        <f t="shared" ref="J69:J73" si="27">+IF(H69=0, "Indicador sin Meta",IF(I69=0,"Introducir Resultado",IF(I69&gt;=H69,"Meta Conseguida","Meta No Conseguida")))</f>
        <v>Meta Conseguida</v>
      </c>
      <c r="L69" s="90">
        <v>50</v>
      </c>
      <c r="M69" s="43">
        <v>55</v>
      </c>
      <c r="N69" s="100" t="str">
        <f t="shared" ref="N69:N73" si="28">+IF(L69=0, "Indicador sin Meta",IF(M69=0,"Introducir Resultado",IF(M69&gt;=L69,"Meta Conseguida","Meta No Conseguida")))</f>
        <v>Meta Conseguida</v>
      </c>
    </row>
    <row r="70" spans="1:14" ht="24.95" customHeight="1">
      <c r="A70" s="69" t="s">
        <v>154</v>
      </c>
      <c r="B70" s="75" t="s">
        <v>183</v>
      </c>
      <c r="C70" s="84" t="s">
        <v>52</v>
      </c>
      <c r="D70" s="92">
        <v>50</v>
      </c>
      <c r="E70" s="46">
        <v>55</v>
      </c>
      <c r="F70" s="102" t="str">
        <f t="shared" si="26"/>
        <v>Meta Conseguida</v>
      </c>
      <c r="H70" s="92">
        <v>50</v>
      </c>
      <c r="I70" s="46">
        <v>55</v>
      </c>
      <c r="J70" s="102" t="str">
        <f t="shared" si="27"/>
        <v>Meta Conseguida</v>
      </c>
      <c r="L70" s="92">
        <v>50</v>
      </c>
      <c r="M70" s="46">
        <v>55</v>
      </c>
      <c r="N70" s="102" t="str">
        <f t="shared" si="28"/>
        <v>Meta Conseguida</v>
      </c>
    </row>
    <row r="71" spans="1:14" ht="24.95" customHeight="1">
      <c r="A71" s="69" t="s">
        <v>155</v>
      </c>
      <c r="B71" s="75" t="s">
        <v>184</v>
      </c>
      <c r="C71" s="84" t="s">
        <v>36</v>
      </c>
      <c r="D71" s="90">
        <v>50</v>
      </c>
      <c r="E71" s="43">
        <v>55</v>
      </c>
      <c r="F71" s="100" t="str">
        <f t="shared" si="26"/>
        <v>Meta Conseguida</v>
      </c>
      <c r="H71" s="90">
        <v>50</v>
      </c>
      <c r="I71" s="43">
        <v>55</v>
      </c>
      <c r="J71" s="100" t="str">
        <f t="shared" si="27"/>
        <v>Meta Conseguida</v>
      </c>
      <c r="L71" s="90">
        <v>50</v>
      </c>
      <c r="M71" s="43">
        <v>55</v>
      </c>
      <c r="N71" s="100" t="str">
        <f t="shared" si="28"/>
        <v>Meta Conseguida</v>
      </c>
    </row>
    <row r="72" spans="1:14" ht="24.95" customHeight="1">
      <c r="A72" s="69" t="s">
        <v>156</v>
      </c>
      <c r="B72" s="75" t="s">
        <v>53</v>
      </c>
      <c r="C72" s="84" t="s">
        <v>36</v>
      </c>
      <c r="D72" s="92">
        <v>50</v>
      </c>
      <c r="E72" s="46">
        <v>55</v>
      </c>
      <c r="F72" s="102" t="str">
        <f t="shared" si="26"/>
        <v>Meta Conseguida</v>
      </c>
      <c r="H72" s="92">
        <v>50</v>
      </c>
      <c r="I72" s="46">
        <v>55</v>
      </c>
      <c r="J72" s="102" t="str">
        <f t="shared" si="27"/>
        <v>Meta Conseguida</v>
      </c>
      <c r="L72" s="92">
        <v>50</v>
      </c>
      <c r="M72" s="46">
        <v>55</v>
      </c>
      <c r="N72" s="102" t="str">
        <f t="shared" si="28"/>
        <v>Meta Conseguida</v>
      </c>
    </row>
    <row r="73" spans="1:14" ht="24.95" customHeight="1">
      <c r="A73" s="69" t="s">
        <v>157</v>
      </c>
      <c r="B73" s="75" t="s">
        <v>54</v>
      </c>
      <c r="C73" s="84" t="s">
        <v>38</v>
      </c>
      <c r="D73" s="89">
        <v>50</v>
      </c>
      <c r="E73" s="70">
        <v>55</v>
      </c>
      <c r="F73" s="99" t="str">
        <f t="shared" si="26"/>
        <v>Meta Conseguida</v>
      </c>
      <c r="H73" s="89">
        <v>50</v>
      </c>
      <c r="I73" s="70">
        <v>55</v>
      </c>
      <c r="J73" s="99" t="str">
        <f t="shared" si="27"/>
        <v>Meta Conseguida</v>
      </c>
      <c r="L73" s="89">
        <v>50</v>
      </c>
      <c r="M73" s="70">
        <v>55</v>
      </c>
      <c r="N73" s="99" t="str">
        <f t="shared" si="28"/>
        <v>Meta Conseguida</v>
      </c>
    </row>
    <row r="74" spans="1:14" ht="30" customHeight="1">
      <c r="A74" s="79" t="s">
        <v>158</v>
      </c>
      <c r="B74" s="74" t="s">
        <v>55</v>
      </c>
      <c r="C74" s="83" t="s">
        <v>15</v>
      </c>
      <c r="D74" s="93">
        <f>AVERAGE(D75:D76)</f>
        <v>3</v>
      </c>
      <c r="E74" s="72">
        <f>AVERAGE(E75:E76)</f>
        <v>2.5</v>
      </c>
      <c r="F74" s="100" t="str">
        <f>+IF(E74=0,"----",IF(E74&gt;=D74,"Meta Totalmente Alcanzada",IF(E74&gt;0,"Meta Parcialmente Alcanzada","Ningunha Meta Alcanzada")))</f>
        <v>Meta Parcialmente Alcanzada</v>
      </c>
      <c r="H74" s="93">
        <f>AVERAGE(H75:H76)</f>
        <v>3</v>
      </c>
      <c r="I74" s="72">
        <f>AVERAGE(I75:I76)</f>
        <v>2.5</v>
      </c>
      <c r="J74" s="100" t="str">
        <f>+IF(I74=0,"----",IF(I74&gt;=H74,"Meta Totalmente Alcanzada",IF(I74&gt;0,"Meta Parcialmente Alcanzada","Ningunha Meta Alcanzada")))</f>
        <v>Meta Parcialmente Alcanzada</v>
      </c>
      <c r="L74" s="93">
        <f>AVERAGE(L75:L76)</f>
        <v>3</v>
      </c>
      <c r="M74" s="72">
        <f>AVERAGE(M75:M76)</f>
        <v>2.5</v>
      </c>
      <c r="N74" s="100" t="str">
        <f>+IF(M74=0,"----",IF(M74&gt;=L74,"Meta Totalmente Alcanzada",IF(M74&gt;0,"Meta Parcialmente Alcanzada","Ningunha Meta Alcanzada")))</f>
        <v>Meta Parcialmente Alcanzada</v>
      </c>
    </row>
    <row r="75" spans="1:14" ht="24.95" customHeight="1">
      <c r="A75" s="247" t="s">
        <v>212</v>
      </c>
      <c r="B75" s="254" t="s">
        <v>32</v>
      </c>
      <c r="C75" s="249" t="s">
        <v>15</v>
      </c>
      <c r="D75" s="301">
        <v>3</v>
      </c>
      <c r="E75" s="302">
        <v>2.5</v>
      </c>
      <c r="F75" s="303" t="str">
        <f t="shared" ref="F75:F80" si="29">+IF(E75=0,"Introducir Resultado",IF(E75&gt;=D75,"Meta Conseguida","Meta No Conseguida"))</f>
        <v>Meta No Conseguida</v>
      </c>
      <c r="G75" s="308"/>
      <c r="H75" s="301">
        <v>3</v>
      </c>
      <c r="I75" s="302">
        <v>2.5</v>
      </c>
      <c r="J75" s="303" t="str">
        <f t="shared" ref="J75:J80" si="30">+IF(I75=0,"Introducir Resultado",IF(I75&gt;=H75,"Meta Conseguida","Meta No Conseguida"))</f>
        <v>Meta No Conseguida</v>
      </c>
      <c r="K75" s="189"/>
      <c r="L75" s="301">
        <v>3</v>
      </c>
      <c r="M75" s="302">
        <v>2.5</v>
      </c>
      <c r="N75" s="303" t="str">
        <f t="shared" ref="N75:N80" si="31">+IF(M75=0,"Introducir Resultado",IF(M75&gt;=L75,"Meta Conseguida","Meta No Conseguida"))</f>
        <v>Meta No Conseguida</v>
      </c>
    </row>
    <row r="76" spans="1:14" ht="24.95" customHeight="1">
      <c r="A76" s="250" t="s">
        <v>213</v>
      </c>
      <c r="B76" s="257" t="s">
        <v>37</v>
      </c>
      <c r="C76" s="252" t="s">
        <v>15</v>
      </c>
      <c r="D76" s="304">
        <v>3</v>
      </c>
      <c r="E76" s="302">
        <v>2.5</v>
      </c>
      <c r="F76" s="306" t="str">
        <f t="shared" si="29"/>
        <v>Meta No Conseguida</v>
      </c>
      <c r="G76" s="308"/>
      <c r="H76" s="304">
        <v>3</v>
      </c>
      <c r="I76" s="302">
        <v>2.5</v>
      </c>
      <c r="J76" s="306" t="str">
        <f t="shared" si="30"/>
        <v>Meta No Conseguida</v>
      </c>
      <c r="K76" s="189"/>
      <c r="L76" s="304">
        <v>3</v>
      </c>
      <c r="M76" s="302">
        <v>2.5</v>
      </c>
      <c r="N76" s="306" t="str">
        <f t="shared" si="31"/>
        <v>Meta No Conseguida</v>
      </c>
    </row>
    <row r="77" spans="1:14" ht="24.95" customHeight="1">
      <c r="A77" s="79" t="s">
        <v>174</v>
      </c>
      <c r="B77" s="74" t="s">
        <v>56</v>
      </c>
      <c r="C77" s="83" t="s">
        <v>214</v>
      </c>
      <c r="D77" s="89">
        <v>50</v>
      </c>
      <c r="E77" s="70">
        <v>55</v>
      </c>
      <c r="F77" s="99" t="str">
        <f>+IF(D77=0, "Indicador sin Meta",IF(E77=0,"Introducir Resultado",IF(E77&gt;=D77,"Meta Conseguida","Meta No Conseguida")))</f>
        <v>Meta Conseguida</v>
      </c>
      <c r="H77" s="89">
        <v>50</v>
      </c>
      <c r="I77" s="70">
        <v>55</v>
      </c>
      <c r="J77" s="99" t="str">
        <f t="shared" si="30"/>
        <v>Meta Conseguida</v>
      </c>
      <c r="L77" s="89">
        <v>50</v>
      </c>
      <c r="M77" s="70">
        <v>55</v>
      </c>
      <c r="N77" s="99" t="str">
        <f t="shared" si="31"/>
        <v>Meta Conseguida</v>
      </c>
    </row>
    <row r="78" spans="1:14" ht="24.95" customHeight="1">
      <c r="A78" s="79" t="s">
        <v>175</v>
      </c>
      <c r="B78" s="74" t="s">
        <v>57</v>
      </c>
      <c r="C78" s="83" t="s">
        <v>214</v>
      </c>
      <c r="D78" s="89">
        <v>50</v>
      </c>
      <c r="E78" s="70">
        <v>55</v>
      </c>
      <c r="F78" s="99" t="str">
        <f t="shared" si="29"/>
        <v>Meta Conseguida</v>
      </c>
      <c r="H78" s="89">
        <v>50</v>
      </c>
      <c r="I78" s="70">
        <v>55</v>
      </c>
      <c r="J78" s="99" t="str">
        <f t="shared" si="30"/>
        <v>Meta Conseguida</v>
      </c>
      <c r="L78" s="89">
        <v>50</v>
      </c>
      <c r="M78" s="70">
        <v>55</v>
      </c>
      <c r="N78" s="99" t="str">
        <f t="shared" si="31"/>
        <v>Meta Conseguida</v>
      </c>
    </row>
    <row r="79" spans="1:14" ht="24.95" customHeight="1">
      <c r="A79" s="79" t="s">
        <v>176</v>
      </c>
      <c r="B79" s="74" t="s">
        <v>185</v>
      </c>
      <c r="C79" s="83" t="s">
        <v>214</v>
      </c>
      <c r="D79" s="89">
        <v>50</v>
      </c>
      <c r="E79" s="70">
        <v>55</v>
      </c>
      <c r="F79" s="99" t="str">
        <f t="shared" ref="F79" si="32">+IF(E79=0,"Introducir Resultado",IF(E79&gt;=D79,"Meta Conseguida","Meta No Conseguida"))</f>
        <v>Meta Conseguida</v>
      </c>
      <c r="H79" s="89">
        <v>50</v>
      </c>
      <c r="I79" s="70">
        <v>55</v>
      </c>
      <c r="J79" s="99" t="str">
        <f t="shared" si="30"/>
        <v>Meta Conseguida</v>
      </c>
      <c r="L79" s="89">
        <v>50</v>
      </c>
      <c r="M79" s="70">
        <v>55</v>
      </c>
      <c r="N79" s="99" t="str">
        <f t="shared" si="31"/>
        <v>Meta Conseguida</v>
      </c>
    </row>
    <row r="80" spans="1:14" ht="24.95" customHeight="1" thickBot="1">
      <c r="A80" s="244" t="s">
        <v>177</v>
      </c>
      <c r="B80" s="245" t="s">
        <v>87</v>
      </c>
      <c r="C80" s="246" t="s">
        <v>13</v>
      </c>
      <c r="D80" s="94">
        <v>50</v>
      </c>
      <c r="E80" s="56">
        <v>55</v>
      </c>
      <c r="F80" s="103" t="str">
        <f t="shared" si="29"/>
        <v>Meta Conseguida</v>
      </c>
      <c r="H80" s="94">
        <v>50</v>
      </c>
      <c r="I80" s="56">
        <v>55</v>
      </c>
      <c r="J80" s="103" t="str">
        <f t="shared" si="30"/>
        <v>Meta Conseguida</v>
      </c>
      <c r="L80" s="94">
        <v>50</v>
      </c>
      <c r="M80" s="56">
        <v>55</v>
      </c>
      <c r="N80" s="103" t="str">
        <f t="shared" si="31"/>
        <v>Meta Conseguida</v>
      </c>
    </row>
    <row r="81" spans="1:14" ht="15.75" thickBot="1">
      <c r="A81" s="42"/>
      <c r="B81" s="60"/>
      <c r="C81" s="60"/>
      <c r="D81" s="44"/>
      <c r="E81" s="47"/>
      <c r="F81" s="105"/>
      <c r="H81" s="44"/>
      <c r="I81" s="47"/>
      <c r="J81" s="105"/>
      <c r="L81" s="44"/>
      <c r="M81" s="47"/>
      <c r="N81" s="105"/>
    </row>
    <row r="82" spans="1:14" s="154" customFormat="1" ht="18.75" customHeight="1" thickBot="1">
      <c r="A82" s="149" t="s">
        <v>41</v>
      </c>
      <c r="B82" s="150"/>
      <c r="C82" s="150"/>
      <c r="D82" s="151"/>
      <c r="E82" s="151"/>
      <c r="F82" s="152"/>
      <c r="G82" s="153"/>
      <c r="H82" s="151"/>
      <c r="I82" s="151"/>
      <c r="J82" s="152"/>
      <c r="L82" s="151"/>
      <c r="M82" s="151"/>
      <c r="N82" s="152"/>
    </row>
    <row r="83" spans="1:14" ht="18.75" customHeight="1" thickBot="1">
      <c r="A83" s="40"/>
      <c r="B83" s="41"/>
      <c r="C83" s="41"/>
      <c r="D83" s="44"/>
      <c r="F83" s="105"/>
      <c r="H83" s="44"/>
      <c r="J83" s="105"/>
      <c r="L83" s="44"/>
      <c r="N83" s="105"/>
    </row>
    <row r="84" spans="1:14" ht="24.95" customHeight="1">
      <c r="A84" s="61" t="s">
        <v>178</v>
      </c>
      <c r="B84" s="63" t="s">
        <v>58</v>
      </c>
      <c r="C84" s="62" t="s">
        <v>59</v>
      </c>
      <c r="D84" s="87">
        <f>AVERAGE(D85:D94)</f>
        <v>50</v>
      </c>
      <c r="E84" s="57">
        <f>AVERAGE(E85:E94)</f>
        <v>55</v>
      </c>
      <c r="F84" s="106" t="str">
        <f>+IF(E84=0,"----",IF(E84&gt;=D84,"Meta Totalmente Alcanzada",IF(E84&gt;0,"Meta Parcialmente Alcanzada","Ningunha Meta Alcanzada")))</f>
        <v>Meta Totalmente Alcanzada</v>
      </c>
      <c r="H84" s="87">
        <f>AVERAGE(H85:H94)</f>
        <v>50</v>
      </c>
      <c r="I84" s="57">
        <f>AVERAGE(I85:I94)</f>
        <v>55</v>
      </c>
      <c r="J84" s="106" t="str">
        <f>+IF(I84=0,"----",IF(I84&gt;=H84,"Meta Totalmente Alcanzada",IF(I84&gt;0,"Meta Parcialmente Alcanzada","Ningunha Meta Alcanzada")))</f>
        <v>Meta Totalmente Alcanzada</v>
      </c>
      <c r="L84" s="87">
        <f>AVERAGE(L85:L94)</f>
        <v>50</v>
      </c>
      <c r="M84" s="57">
        <f>AVERAGE(M85:M94)</f>
        <v>55</v>
      </c>
      <c r="N84" s="106" t="str">
        <f>+IF(M84=0,"----",IF(M84&gt;=L84,"Meta Totalmente Alcanzada",IF(M84&gt;0,"Meta Parcialmente Alcanzada","Ningunha Meta Alcanzada")))</f>
        <v>Meta Totalmente Alcanzada</v>
      </c>
    </row>
    <row r="85" spans="1:14" ht="24.95" customHeight="1">
      <c r="A85" s="247" t="s">
        <v>189</v>
      </c>
      <c r="B85" s="254" t="s">
        <v>60</v>
      </c>
      <c r="C85" s="249" t="s">
        <v>59</v>
      </c>
      <c r="D85" s="307">
        <v>50</v>
      </c>
      <c r="E85" s="302">
        <v>55</v>
      </c>
      <c r="F85" s="303" t="str">
        <f t="shared" ref="F85:F94" si="33">+IF(E85=0,"Introducir Resultado",IF(E85&gt;=D85,"Meta Conseguida","Meta No Conseguida"))</f>
        <v>Meta Conseguida</v>
      </c>
      <c r="G85" s="308"/>
      <c r="H85" s="307">
        <v>50</v>
      </c>
      <c r="I85" s="302">
        <v>55</v>
      </c>
      <c r="J85" s="303" t="str">
        <f t="shared" ref="J85:J94" si="34">+IF(I85=0,"Introducir Resultado",IF(I85&gt;=H85,"Meta Conseguida","Meta No Conseguida"))</f>
        <v>Meta Conseguida</v>
      </c>
      <c r="K85" s="189"/>
      <c r="L85" s="307">
        <v>50</v>
      </c>
      <c r="M85" s="302">
        <v>55</v>
      </c>
      <c r="N85" s="303" t="str">
        <f t="shared" ref="N85:N94" si="35">+IF(M85=0,"Introducir Resultado",IF(M85&gt;=L85,"Meta Conseguida","Meta No Conseguida"))</f>
        <v>Meta Conseguida</v>
      </c>
    </row>
    <row r="86" spans="1:14" ht="24.95" customHeight="1">
      <c r="A86" s="247" t="s">
        <v>190</v>
      </c>
      <c r="B86" s="254" t="s">
        <v>61</v>
      </c>
      <c r="C86" s="249" t="s">
        <v>59</v>
      </c>
      <c r="D86" s="307">
        <v>50</v>
      </c>
      <c r="E86" s="302">
        <v>55</v>
      </c>
      <c r="F86" s="303" t="str">
        <f t="shared" si="33"/>
        <v>Meta Conseguida</v>
      </c>
      <c r="G86" s="308"/>
      <c r="H86" s="307">
        <v>50</v>
      </c>
      <c r="I86" s="302">
        <v>55</v>
      </c>
      <c r="J86" s="303" t="str">
        <f t="shared" si="34"/>
        <v>Meta Conseguida</v>
      </c>
      <c r="K86" s="189"/>
      <c r="L86" s="307">
        <v>50</v>
      </c>
      <c r="M86" s="302">
        <v>55</v>
      </c>
      <c r="N86" s="303" t="str">
        <f t="shared" si="35"/>
        <v>Meta Conseguida</v>
      </c>
    </row>
    <row r="87" spans="1:14" ht="24.95" customHeight="1">
      <c r="A87" s="247" t="s">
        <v>191</v>
      </c>
      <c r="B87" s="254" t="s">
        <v>62</v>
      </c>
      <c r="C87" s="249" t="s">
        <v>59</v>
      </c>
      <c r="D87" s="307">
        <v>50</v>
      </c>
      <c r="E87" s="302">
        <v>55</v>
      </c>
      <c r="F87" s="303" t="str">
        <f t="shared" si="33"/>
        <v>Meta Conseguida</v>
      </c>
      <c r="G87" s="308"/>
      <c r="H87" s="307">
        <v>50</v>
      </c>
      <c r="I87" s="302">
        <v>55</v>
      </c>
      <c r="J87" s="303" t="str">
        <f t="shared" si="34"/>
        <v>Meta Conseguida</v>
      </c>
      <c r="K87" s="189"/>
      <c r="L87" s="307">
        <v>50</v>
      </c>
      <c r="M87" s="302">
        <v>55</v>
      </c>
      <c r="N87" s="303" t="str">
        <f t="shared" si="35"/>
        <v>Meta Conseguida</v>
      </c>
    </row>
    <row r="88" spans="1:14" ht="24.95" customHeight="1">
      <c r="A88" s="247" t="s">
        <v>192</v>
      </c>
      <c r="B88" s="254" t="s">
        <v>63</v>
      </c>
      <c r="C88" s="249" t="s">
        <v>59</v>
      </c>
      <c r="D88" s="307">
        <v>50</v>
      </c>
      <c r="E88" s="302">
        <v>55</v>
      </c>
      <c r="F88" s="303" t="str">
        <f t="shared" si="33"/>
        <v>Meta Conseguida</v>
      </c>
      <c r="G88" s="308"/>
      <c r="H88" s="307">
        <v>50</v>
      </c>
      <c r="I88" s="302">
        <v>55</v>
      </c>
      <c r="J88" s="303" t="str">
        <f t="shared" si="34"/>
        <v>Meta Conseguida</v>
      </c>
      <c r="K88" s="189"/>
      <c r="L88" s="307">
        <v>50</v>
      </c>
      <c r="M88" s="302">
        <v>55</v>
      </c>
      <c r="N88" s="303" t="str">
        <f t="shared" si="35"/>
        <v>Meta Conseguida</v>
      </c>
    </row>
    <row r="89" spans="1:14" ht="24.95" customHeight="1">
      <c r="A89" s="247" t="s">
        <v>197</v>
      </c>
      <c r="B89" s="254" t="s">
        <v>64</v>
      </c>
      <c r="C89" s="249" t="s">
        <v>59</v>
      </c>
      <c r="D89" s="307">
        <v>50</v>
      </c>
      <c r="E89" s="302">
        <v>55</v>
      </c>
      <c r="F89" s="303" t="str">
        <f t="shared" si="33"/>
        <v>Meta Conseguida</v>
      </c>
      <c r="G89" s="308"/>
      <c r="H89" s="307">
        <v>50</v>
      </c>
      <c r="I89" s="302">
        <v>55</v>
      </c>
      <c r="J89" s="303" t="str">
        <f t="shared" si="34"/>
        <v>Meta Conseguida</v>
      </c>
      <c r="K89" s="189"/>
      <c r="L89" s="307">
        <v>50</v>
      </c>
      <c r="M89" s="302">
        <v>55</v>
      </c>
      <c r="N89" s="303" t="str">
        <f t="shared" si="35"/>
        <v>Meta Conseguida</v>
      </c>
    </row>
    <row r="90" spans="1:14" ht="24.95" customHeight="1">
      <c r="A90" s="247" t="s">
        <v>193</v>
      </c>
      <c r="B90" s="254" t="s">
        <v>65</v>
      </c>
      <c r="C90" s="249" t="s">
        <v>59</v>
      </c>
      <c r="D90" s="307">
        <v>50</v>
      </c>
      <c r="E90" s="302">
        <v>55</v>
      </c>
      <c r="F90" s="303" t="str">
        <f t="shared" si="33"/>
        <v>Meta Conseguida</v>
      </c>
      <c r="G90" s="308"/>
      <c r="H90" s="307">
        <v>50</v>
      </c>
      <c r="I90" s="302">
        <v>55</v>
      </c>
      <c r="J90" s="303" t="str">
        <f t="shared" si="34"/>
        <v>Meta Conseguida</v>
      </c>
      <c r="K90" s="189"/>
      <c r="L90" s="307">
        <v>50</v>
      </c>
      <c r="M90" s="302">
        <v>55</v>
      </c>
      <c r="N90" s="303" t="str">
        <f t="shared" si="35"/>
        <v>Meta Conseguida</v>
      </c>
    </row>
    <row r="91" spans="1:14" ht="24.95" customHeight="1">
      <c r="A91" s="247" t="s">
        <v>194</v>
      </c>
      <c r="B91" s="254" t="s">
        <v>66</v>
      </c>
      <c r="C91" s="249" t="s">
        <v>59</v>
      </c>
      <c r="D91" s="307">
        <v>50</v>
      </c>
      <c r="E91" s="302">
        <v>55</v>
      </c>
      <c r="F91" s="303" t="str">
        <f t="shared" si="33"/>
        <v>Meta Conseguida</v>
      </c>
      <c r="G91" s="308"/>
      <c r="H91" s="307">
        <v>50</v>
      </c>
      <c r="I91" s="302">
        <v>55</v>
      </c>
      <c r="J91" s="303" t="str">
        <f t="shared" si="34"/>
        <v>Meta Conseguida</v>
      </c>
      <c r="K91" s="189"/>
      <c r="L91" s="307">
        <v>50</v>
      </c>
      <c r="M91" s="302">
        <v>55</v>
      </c>
      <c r="N91" s="303" t="str">
        <f t="shared" si="35"/>
        <v>Meta Conseguida</v>
      </c>
    </row>
    <row r="92" spans="1:14" ht="24.95" customHeight="1">
      <c r="A92" s="247" t="s">
        <v>195</v>
      </c>
      <c r="B92" s="254" t="s">
        <v>67</v>
      </c>
      <c r="C92" s="249" t="s">
        <v>59</v>
      </c>
      <c r="D92" s="307">
        <v>50</v>
      </c>
      <c r="E92" s="302">
        <v>55</v>
      </c>
      <c r="F92" s="303" t="str">
        <f t="shared" si="33"/>
        <v>Meta Conseguida</v>
      </c>
      <c r="G92" s="308"/>
      <c r="H92" s="307">
        <v>50</v>
      </c>
      <c r="I92" s="302">
        <v>55</v>
      </c>
      <c r="J92" s="303" t="str">
        <f t="shared" si="34"/>
        <v>Meta Conseguida</v>
      </c>
      <c r="K92" s="189"/>
      <c r="L92" s="307">
        <v>50</v>
      </c>
      <c r="M92" s="302">
        <v>55</v>
      </c>
      <c r="N92" s="303" t="str">
        <f t="shared" si="35"/>
        <v>Meta Conseguida</v>
      </c>
    </row>
    <row r="93" spans="1:14" ht="24.95" customHeight="1">
      <c r="A93" s="247" t="s">
        <v>196</v>
      </c>
      <c r="B93" s="254" t="s">
        <v>68</v>
      </c>
      <c r="C93" s="249" t="s">
        <v>59</v>
      </c>
      <c r="D93" s="307">
        <v>50</v>
      </c>
      <c r="E93" s="302">
        <v>55</v>
      </c>
      <c r="F93" s="303" t="str">
        <f t="shared" si="33"/>
        <v>Meta Conseguida</v>
      </c>
      <c r="G93" s="308"/>
      <c r="H93" s="307">
        <v>50</v>
      </c>
      <c r="I93" s="302">
        <v>55</v>
      </c>
      <c r="J93" s="303" t="str">
        <f t="shared" si="34"/>
        <v>Meta Conseguida</v>
      </c>
      <c r="K93" s="189"/>
      <c r="L93" s="307">
        <v>50</v>
      </c>
      <c r="M93" s="302">
        <v>55</v>
      </c>
      <c r="N93" s="303" t="str">
        <f t="shared" si="35"/>
        <v>Meta Conseguida</v>
      </c>
    </row>
    <row r="94" spans="1:14" ht="24.95" customHeight="1" thickBot="1">
      <c r="A94" s="264" t="s">
        <v>179</v>
      </c>
      <c r="B94" s="260" t="s">
        <v>69</v>
      </c>
      <c r="C94" s="265" t="s">
        <v>59</v>
      </c>
      <c r="D94" s="310">
        <v>50</v>
      </c>
      <c r="E94" s="311">
        <v>55</v>
      </c>
      <c r="F94" s="312" t="str">
        <f t="shared" si="33"/>
        <v>Meta Conseguida</v>
      </c>
      <c r="G94" s="308"/>
      <c r="H94" s="310">
        <v>50</v>
      </c>
      <c r="I94" s="311">
        <v>55</v>
      </c>
      <c r="J94" s="312" t="str">
        <f t="shared" si="34"/>
        <v>Meta Conseguida</v>
      </c>
      <c r="K94" s="189"/>
      <c r="L94" s="310">
        <v>50</v>
      </c>
      <c r="M94" s="311">
        <v>55</v>
      </c>
      <c r="N94" s="312" t="str">
        <f t="shared" si="35"/>
        <v>Meta Conseguida</v>
      </c>
    </row>
    <row r="95" spans="1:14" ht="16.5">
      <c r="A95" s="39"/>
      <c r="B95" s="31"/>
      <c r="C95" s="31"/>
      <c r="D95" s="33"/>
      <c r="E95" s="54"/>
      <c r="F95" s="107"/>
      <c r="H95" s="33"/>
      <c r="I95" s="54"/>
      <c r="J95" s="34"/>
      <c r="L95" s="33"/>
      <c r="M95" s="54"/>
      <c r="N95" s="34"/>
    </row>
  </sheetData>
  <autoFilter ref="A5:F94"/>
  <mergeCells count="8">
    <mergeCell ref="M2:N2"/>
    <mergeCell ref="L4:N4"/>
    <mergeCell ref="A4:B4"/>
    <mergeCell ref="A2:C2"/>
    <mergeCell ref="E2:F2"/>
    <mergeCell ref="D4:F4"/>
    <mergeCell ref="I2:J2"/>
    <mergeCell ref="H4:J4"/>
  </mergeCells>
  <conditionalFormatting sqref="E7:E12 E16:E17 E19:E20 E23:E30 E32:E35 E37:E39 E44:E61">
    <cfRule type="cellIs" dxfId="1199" priority="1891" operator="equal">
      <formula>0</formula>
    </cfRule>
    <cfRule type="cellIs" dxfId="624" priority="2061" operator="lessThan">
      <formula>$D7</formula>
    </cfRule>
    <cfRule type="cellIs" dxfId="1198" priority="2062" operator="greaterThanOrEqual">
      <formula>$D7</formula>
    </cfRule>
  </conditionalFormatting>
  <conditionalFormatting sqref="E75">
    <cfRule type="cellIs" dxfId="1197" priority="2008" operator="equal">
      <formula>0</formula>
    </cfRule>
    <cfRule type="cellIs" dxfId="1196" priority="2009" operator="lessThan">
      <formula>$D75</formula>
    </cfRule>
    <cfRule type="cellIs" dxfId="1195" priority="2010" operator="greaterThan">
      <formula>$D75</formula>
    </cfRule>
  </conditionalFormatting>
  <conditionalFormatting sqref="E32:E34">
    <cfRule type="cellIs" dxfId="1194" priority="1951" operator="equal">
      <formula>0</formula>
    </cfRule>
    <cfRule type="cellIs" dxfId="1193" priority="1952" operator="lessThan">
      <formula>$D32</formula>
    </cfRule>
    <cfRule type="cellIs" dxfId="1192" priority="1953" operator="greaterThan">
      <formula>$D32</formula>
    </cfRule>
  </conditionalFormatting>
  <conditionalFormatting sqref="E67">
    <cfRule type="cellIs" dxfId="1191" priority="2036" operator="equal">
      <formula>0</formula>
    </cfRule>
    <cfRule type="cellIs" dxfId="1190" priority="2037" operator="lessThan">
      <formula>$D67</formula>
    </cfRule>
    <cfRule type="cellIs" dxfId="1189" priority="2038" operator="greaterThan">
      <formula>$D67</formula>
    </cfRule>
  </conditionalFormatting>
  <conditionalFormatting sqref="E69:E70">
    <cfRule type="cellIs" dxfId="1188" priority="2029" operator="equal">
      <formula>0</formula>
    </cfRule>
    <cfRule type="cellIs" dxfId="1187" priority="2030" operator="lessThan">
      <formula>$D69</formula>
    </cfRule>
    <cfRule type="cellIs" dxfId="1186" priority="2031" operator="greaterThan">
      <formula>$D69</formula>
    </cfRule>
  </conditionalFormatting>
  <conditionalFormatting sqref="E71:E72">
    <cfRule type="cellIs" dxfId="1185" priority="2022" operator="equal">
      <formula>0</formula>
    </cfRule>
    <cfRule type="cellIs" dxfId="1184" priority="2023" operator="lessThan">
      <formula>$D71</formula>
    </cfRule>
    <cfRule type="cellIs" dxfId="1183" priority="2024" operator="greaterThan">
      <formula>$D71</formula>
    </cfRule>
  </conditionalFormatting>
  <conditionalFormatting sqref="E77:E80">
    <cfRule type="cellIs" dxfId="1182" priority="2001" operator="equal">
      <formula>0</formula>
    </cfRule>
    <cfRule type="cellIs" dxfId="1181" priority="2002" operator="lessThan">
      <formula>$D77</formula>
    </cfRule>
    <cfRule type="cellIs" dxfId="1180" priority="2003" operator="greaterThan">
      <formula>$D77</formula>
    </cfRule>
  </conditionalFormatting>
  <conditionalFormatting sqref="F9">
    <cfRule type="cellIs" dxfId="1179" priority="1881" operator="equal">
      <formula>"Meta Parcialmente Alcanzada"</formula>
    </cfRule>
    <cfRule type="cellIs" dxfId="1178" priority="1882" operator="equal">
      <formula>"Meta Totalmente Alcanzada"</formula>
    </cfRule>
    <cfRule type="cellIs" dxfId="1177" priority="1883" operator="equal">
      <formula>"Ningunha Meta Alcanzada"</formula>
    </cfRule>
  </conditionalFormatting>
  <conditionalFormatting sqref="E15">
    <cfRule type="cellIs" dxfId="1176" priority="1846" operator="equal">
      <formula>0</formula>
    </cfRule>
    <cfRule type="cellIs" dxfId="1175" priority="1847" operator="lessThan">
      <formula>$D15</formula>
    </cfRule>
    <cfRule type="cellIs" dxfId="1174" priority="1848" operator="greaterThanOrEqual">
      <formula>$D15</formula>
    </cfRule>
  </conditionalFormatting>
  <conditionalFormatting sqref="E18">
    <cfRule type="cellIs" dxfId="1173" priority="1840" operator="equal">
      <formula>0</formula>
    </cfRule>
    <cfRule type="cellIs" dxfId="1172" priority="1841" operator="lessThan">
      <formula>$D18</formula>
    </cfRule>
    <cfRule type="cellIs" dxfId="1171" priority="1842" operator="greaterThanOrEqual">
      <formula>$D18</formula>
    </cfRule>
  </conditionalFormatting>
  <conditionalFormatting sqref="E22">
    <cfRule type="cellIs" dxfId="1170" priority="1834" operator="equal">
      <formula>0</formula>
    </cfRule>
    <cfRule type="cellIs" dxfId="1169" priority="1835" operator="lessThan">
      <formula>$D22</formula>
    </cfRule>
    <cfRule type="cellIs" dxfId="1168" priority="1836" operator="greaterThanOrEqual">
      <formula>$D22</formula>
    </cfRule>
  </conditionalFormatting>
  <conditionalFormatting sqref="E31">
    <cfRule type="cellIs" dxfId="1167" priority="1828" operator="equal">
      <formula>0</formula>
    </cfRule>
    <cfRule type="cellIs" dxfId="1166" priority="1829" operator="lessThan">
      <formula>$D31</formula>
    </cfRule>
    <cfRule type="cellIs" dxfId="1165" priority="1830" operator="greaterThanOrEqual">
      <formula>$D31</formula>
    </cfRule>
  </conditionalFormatting>
  <conditionalFormatting sqref="E74">
    <cfRule type="cellIs" dxfId="1164" priority="1813" operator="equal">
      <formula>0</formula>
    </cfRule>
    <cfRule type="cellIs" dxfId="1163" priority="1814" operator="lessThan">
      <formula>$D74</formula>
    </cfRule>
    <cfRule type="cellIs" dxfId="1162" priority="1815" operator="greaterThanOrEqual">
      <formula>$D74</formula>
    </cfRule>
  </conditionalFormatting>
  <conditionalFormatting sqref="E85:E94">
    <cfRule type="cellIs" dxfId="1161" priority="1807" operator="equal">
      <formula>0</formula>
    </cfRule>
    <cfRule type="cellIs" dxfId="1160" priority="1808" operator="lessThan">
      <formula>$D85</formula>
    </cfRule>
    <cfRule type="cellIs" dxfId="1159" priority="1809" operator="greaterThanOrEqual">
      <formula>$D85</formula>
    </cfRule>
  </conditionalFormatting>
  <conditionalFormatting sqref="E84">
    <cfRule type="cellIs" dxfId="1158" priority="1804" operator="equal">
      <formula>0</formula>
    </cfRule>
    <cfRule type="cellIs" dxfId="1157" priority="1805" operator="lessThan">
      <formula>$D84</formula>
    </cfRule>
    <cfRule type="cellIs" dxfId="1156" priority="1806" operator="greaterThanOrEqual">
      <formula>$D84</formula>
    </cfRule>
  </conditionalFormatting>
  <conditionalFormatting sqref="F7">
    <cfRule type="cellIs" dxfId="1155" priority="1441" operator="equal">
      <formula>"Introducir resultado"</formula>
    </cfRule>
    <cfRule type="cellIs" dxfId="1154" priority="1442" operator="equal">
      <formula>"Meta Conseguida"</formula>
    </cfRule>
    <cfRule type="cellIs" dxfId="1153" priority="1443" operator="equal">
      <formula>"Meta no Conseguida"</formula>
    </cfRule>
  </conditionalFormatting>
  <conditionalFormatting sqref="F8">
    <cfRule type="cellIs" dxfId="1152" priority="1438" operator="equal">
      <formula>"Introducir resultado"</formula>
    </cfRule>
    <cfRule type="cellIs" dxfId="1151" priority="1439" operator="equal">
      <formula>"Meta Conseguida"</formula>
    </cfRule>
    <cfRule type="cellIs" dxfId="1150" priority="1440" operator="equal">
      <formula>"Meta no Conseguida"</formula>
    </cfRule>
  </conditionalFormatting>
  <conditionalFormatting sqref="F10:F12">
    <cfRule type="cellIs" dxfId="1149" priority="1348" operator="equal">
      <formula>"Introducir resultado"</formula>
    </cfRule>
    <cfRule type="cellIs" dxfId="1148" priority="1349" operator="equal">
      <formula>"Meta Conseguida"</formula>
    </cfRule>
    <cfRule type="cellIs" dxfId="1147" priority="1350" operator="equal">
      <formula>"Meta no Conseguida"</formula>
    </cfRule>
  </conditionalFormatting>
  <conditionalFormatting sqref="F21">
    <cfRule type="cellIs" dxfId="1146" priority="1291" operator="equal">
      <formula>"Introducir resultado"</formula>
    </cfRule>
    <cfRule type="cellIs" dxfId="1145" priority="1292" operator="equal">
      <formula>"Meta Conseguida"</formula>
    </cfRule>
    <cfRule type="cellIs" dxfId="1144" priority="1293" operator="equal">
      <formula>"Meta no Conseguida"</formula>
    </cfRule>
  </conditionalFormatting>
  <conditionalFormatting sqref="F19:F20">
    <cfRule type="cellIs" dxfId="1143" priority="1342" operator="equal">
      <formula>"Introducir resultado"</formula>
    </cfRule>
    <cfRule type="cellIs" dxfId="1142" priority="1343" operator="equal">
      <formula>"Meta Conseguida"</formula>
    </cfRule>
    <cfRule type="cellIs" dxfId="1141" priority="1344" operator="equal">
      <formula>"Meta no Conseguida"</formula>
    </cfRule>
  </conditionalFormatting>
  <conditionalFormatting sqref="F23:F30">
    <cfRule type="cellIs" dxfId="1140" priority="1339" operator="equal">
      <formula>"Introducir resultado"</formula>
    </cfRule>
    <cfRule type="cellIs" dxfId="1139" priority="1340" operator="equal">
      <formula>"Meta Conseguida"</formula>
    </cfRule>
    <cfRule type="cellIs" dxfId="1138" priority="1341" operator="equal">
      <formula>"Meta no Conseguida"</formula>
    </cfRule>
  </conditionalFormatting>
  <conditionalFormatting sqref="F15">
    <cfRule type="cellIs" dxfId="1137" priority="1408" operator="equal">
      <formula>"Meta Parcialmente Alcanzada"</formula>
    </cfRule>
    <cfRule type="cellIs" dxfId="1136" priority="1409" operator="equal">
      <formula>"Meta Totalmente Alcanzada"</formula>
    </cfRule>
    <cfRule type="cellIs" dxfId="1135" priority="1410" operator="equal">
      <formula>"Ningunha Meta Alcanzada"</formula>
    </cfRule>
  </conditionalFormatting>
  <conditionalFormatting sqref="F74">
    <cfRule type="cellIs" dxfId="1134" priority="1381" operator="equal">
      <formula>"Meta Parcialmente Alcanzada"</formula>
    </cfRule>
    <cfRule type="cellIs" dxfId="1133" priority="1382" operator="equal">
      <formula>"Meta Totalmente Alcanzada"</formula>
    </cfRule>
    <cfRule type="cellIs" dxfId="1132" priority="1383" operator="equal">
      <formula>"Ningunha Meta Alcanzada"</formula>
    </cfRule>
  </conditionalFormatting>
  <conditionalFormatting sqref="F84">
    <cfRule type="cellIs" dxfId="1131" priority="1378" operator="equal">
      <formula>"Meta Parcialmente Alcanzada"</formula>
    </cfRule>
    <cfRule type="cellIs" dxfId="1130" priority="1379" operator="equal">
      <formula>"Meta Totalmente Alcanzada"</formula>
    </cfRule>
    <cfRule type="cellIs" dxfId="1129" priority="1380" operator="equal">
      <formula>"Ningunha Meta Alcanzada"</formula>
    </cfRule>
  </conditionalFormatting>
  <conditionalFormatting sqref="F54 F57">
    <cfRule type="cellIs" dxfId="1128" priority="1363" operator="equal">
      <formula>"Meta Parcialmente Alcanzada"</formula>
    </cfRule>
    <cfRule type="cellIs" dxfId="1127" priority="1364" operator="equal">
      <formula>"Meta Totalmente Alcanzada"</formula>
    </cfRule>
    <cfRule type="cellIs" dxfId="1126" priority="1365" operator="equal">
      <formula>"Ningunha Meta Alcanzada"</formula>
    </cfRule>
  </conditionalFormatting>
  <conditionalFormatting sqref="F16:F17">
    <cfRule type="cellIs" dxfId="1125" priority="1345" operator="equal">
      <formula>"Introducir resultado"</formula>
    </cfRule>
    <cfRule type="cellIs" dxfId="1124" priority="1346" operator="equal">
      <formula>"Meta Conseguida"</formula>
    </cfRule>
    <cfRule type="cellIs" dxfId="1123" priority="1347" operator="equal">
      <formula>"Meta no Conseguida"</formula>
    </cfRule>
  </conditionalFormatting>
  <conditionalFormatting sqref="F32:F35">
    <cfRule type="cellIs" dxfId="1122" priority="1336" operator="equal">
      <formula>"Introducir resultado"</formula>
    </cfRule>
    <cfRule type="cellIs" dxfId="1121" priority="1337" operator="equal">
      <formula>"Meta Conseguida"</formula>
    </cfRule>
    <cfRule type="cellIs" dxfId="1120" priority="1338" operator="equal">
      <formula>"Meta no Conseguida"</formula>
    </cfRule>
  </conditionalFormatting>
  <conditionalFormatting sqref="F37:F39">
    <cfRule type="cellIs" dxfId="1119" priority="1333" operator="equal">
      <formula>"Introducir resultado"</formula>
    </cfRule>
    <cfRule type="cellIs" dxfId="1118" priority="1334" operator="equal">
      <formula>"Meta Conseguida"</formula>
    </cfRule>
    <cfRule type="cellIs" dxfId="1117" priority="1335" operator="equal">
      <formula>"Meta no Conseguida"</formula>
    </cfRule>
  </conditionalFormatting>
  <conditionalFormatting sqref="F51:F53">
    <cfRule type="cellIs" dxfId="1116" priority="1330" operator="equal">
      <formula>"Introducir resultado"</formula>
    </cfRule>
    <cfRule type="cellIs" dxfId="1115" priority="1331" operator="equal">
      <formula>"Meta Conseguida"</formula>
    </cfRule>
    <cfRule type="cellIs" dxfId="1114" priority="1332" operator="equal">
      <formula>"Meta no Conseguida"</formula>
    </cfRule>
  </conditionalFormatting>
  <conditionalFormatting sqref="F48:F49">
    <cfRule type="cellIs" dxfId="1113" priority="1327" operator="equal">
      <formula>"Introducir resultado"</formula>
    </cfRule>
    <cfRule type="cellIs" dxfId="1112" priority="1328" operator="equal">
      <formula>"Meta Conseguida"</formula>
    </cfRule>
    <cfRule type="cellIs" dxfId="1111" priority="1329" operator="equal">
      <formula>"Meta no Conseguida"</formula>
    </cfRule>
  </conditionalFormatting>
  <conditionalFormatting sqref="F55:F56">
    <cfRule type="cellIs" dxfId="1110" priority="1324" operator="equal">
      <formula>"Introducir resultado"</formula>
    </cfRule>
    <cfRule type="cellIs" dxfId="1109" priority="1325" operator="equal">
      <formula>"Meta Conseguida"</formula>
    </cfRule>
    <cfRule type="cellIs" dxfId="1108" priority="1326" operator="equal">
      <formula>"Meta no Conseguida"</formula>
    </cfRule>
  </conditionalFormatting>
  <conditionalFormatting sqref="F58:F61">
    <cfRule type="cellIs" dxfId="1107" priority="1318" operator="equal">
      <formula>"Introducir resultado"</formula>
    </cfRule>
    <cfRule type="cellIs" dxfId="1106" priority="1319" operator="equal">
      <formula>"Meta Conseguida"</formula>
    </cfRule>
    <cfRule type="cellIs" dxfId="1105" priority="1320" operator="equal">
      <formula>"Meta no Conseguida"</formula>
    </cfRule>
  </conditionalFormatting>
  <conditionalFormatting sqref="F67 F69:F72">
    <cfRule type="cellIs" dxfId="1104" priority="1315" operator="equal">
      <formula>"Introducir resultado"</formula>
    </cfRule>
    <cfRule type="cellIs" dxfId="1103" priority="1316" operator="equal">
      <formula>"Meta Conseguida"</formula>
    </cfRule>
    <cfRule type="cellIs" dxfId="1102" priority="1317" operator="equal">
      <formula>"Meta no Conseguida"</formula>
    </cfRule>
  </conditionalFormatting>
  <conditionalFormatting sqref="F75:F80">
    <cfRule type="cellIs" dxfId="1101" priority="1312" operator="equal">
      <formula>"Introducir resultado"</formula>
    </cfRule>
    <cfRule type="cellIs" dxfId="1100" priority="1313" operator="equal">
      <formula>"Meta Conseguida"</formula>
    </cfRule>
    <cfRule type="cellIs" dxfId="1099" priority="1314" operator="equal">
      <formula>"Meta no Conseguida"</formula>
    </cfRule>
  </conditionalFormatting>
  <conditionalFormatting sqref="F85:F94">
    <cfRule type="cellIs" dxfId="1098" priority="1309" operator="equal">
      <formula>"Introducir resultado"</formula>
    </cfRule>
    <cfRule type="cellIs" dxfId="1097" priority="1310" operator="equal">
      <formula>"Meta Conseguida"</formula>
    </cfRule>
    <cfRule type="cellIs" dxfId="1096" priority="1311" operator="equal">
      <formula>"Meta no Conseguida"</formula>
    </cfRule>
  </conditionalFormatting>
  <conditionalFormatting sqref="E13">
    <cfRule type="cellIs" dxfId="1095" priority="1306" operator="equal">
      <formula>0</formula>
    </cfRule>
    <cfRule type="cellIs" dxfId="1094" priority="1307" operator="lessThan">
      <formula>$D13</formula>
    </cfRule>
    <cfRule type="cellIs" dxfId="1093" priority="1308" operator="greaterThanOrEqual">
      <formula>$D13</formula>
    </cfRule>
  </conditionalFormatting>
  <conditionalFormatting sqref="F13">
    <cfRule type="cellIs" dxfId="1092" priority="1303" operator="equal">
      <formula>"Introducir resultado"</formula>
    </cfRule>
    <cfRule type="cellIs" dxfId="1091" priority="1304" operator="equal">
      <formula>"Meta Conseguida"</formula>
    </cfRule>
    <cfRule type="cellIs" dxfId="1090" priority="1305" operator="equal">
      <formula>"Meta no Conseguida"</formula>
    </cfRule>
  </conditionalFormatting>
  <conditionalFormatting sqref="E14">
    <cfRule type="cellIs" dxfId="1089" priority="1300" operator="equal">
      <formula>0</formula>
    </cfRule>
    <cfRule type="cellIs" dxfId="1088" priority="1301" operator="lessThan">
      <formula>$D14</formula>
    </cfRule>
    <cfRule type="cellIs" dxfId="1087" priority="1302" operator="greaterThanOrEqual">
      <formula>$D14</formula>
    </cfRule>
  </conditionalFormatting>
  <conditionalFormatting sqref="F14">
    <cfRule type="cellIs" dxfId="1086" priority="1297" operator="equal">
      <formula>"Introducir resultado"</formula>
    </cfRule>
    <cfRule type="cellIs" dxfId="1085" priority="1298" operator="equal">
      <formula>"Meta Conseguida"</formula>
    </cfRule>
    <cfRule type="cellIs" dxfId="1084" priority="1299" operator="equal">
      <formula>"Meta no Conseguida"</formula>
    </cfRule>
  </conditionalFormatting>
  <conditionalFormatting sqref="E21">
    <cfRule type="cellIs" dxfId="1083" priority="1294" operator="equal">
      <formula>0</formula>
    </cfRule>
    <cfRule type="cellIs" dxfId="1082" priority="1295" operator="lessThan">
      <formula>$D21</formula>
    </cfRule>
    <cfRule type="cellIs" dxfId="1081" priority="1296" operator="greaterThanOrEqual">
      <formula>$D21</formula>
    </cfRule>
  </conditionalFormatting>
  <conditionalFormatting sqref="F63">
    <cfRule type="cellIs" dxfId="1080" priority="1279" operator="equal">
      <formula>"Introducir resultado"</formula>
    </cfRule>
    <cfRule type="cellIs" dxfId="1079" priority="1280" operator="equal">
      <formula>"Meta Conseguida"</formula>
    </cfRule>
    <cfRule type="cellIs" dxfId="1078" priority="1281" operator="equal">
      <formula>"Meta no Conseguida"</formula>
    </cfRule>
  </conditionalFormatting>
  <conditionalFormatting sqref="E63">
    <cfRule type="cellIs" dxfId="1077" priority="1282" operator="equal">
      <formula>0</formula>
    </cfRule>
    <cfRule type="cellIs" dxfId="1076" priority="1283" operator="lessThan">
      <formula>$D63</formula>
    </cfRule>
    <cfRule type="cellIs" dxfId="1075" priority="1284" operator="greaterThanOrEqual">
      <formula>$D63</formula>
    </cfRule>
  </conditionalFormatting>
  <conditionalFormatting sqref="F65">
    <cfRule type="cellIs" dxfId="1074" priority="1267" operator="equal">
      <formula>"Introducir resultado"</formula>
    </cfRule>
    <cfRule type="cellIs" dxfId="1073" priority="1268" operator="equal">
      <formula>"Meta Conseguida"</formula>
    </cfRule>
    <cfRule type="cellIs" dxfId="1072" priority="1269" operator="equal">
      <formula>"Meta no Conseguida"</formula>
    </cfRule>
  </conditionalFormatting>
  <conditionalFormatting sqref="E65">
    <cfRule type="cellIs" dxfId="1071" priority="1270" operator="equal">
      <formula>0</formula>
    </cfRule>
    <cfRule type="cellIs" dxfId="1070" priority="1271" operator="lessThan">
      <formula>$D65</formula>
    </cfRule>
    <cfRule type="cellIs" dxfId="1069" priority="1272" operator="greaterThanOrEqual">
      <formula>$D65</formula>
    </cfRule>
  </conditionalFormatting>
  <conditionalFormatting sqref="F66">
    <cfRule type="cellIs" dxfId="1068" priority="1261" operator="equal">
      <formula>"Introducir resultado"</formula>
    </cfRule>
    <cfRule type="cellIs" dxfId="1067" priority="1262" operator="equal">
      <formula>"Meta Conseguida"</formula>
    </cfRule>
    <cfRule type="cellIs" dxfId="1066" priority="1263" operator="equal">
      <formula>"Meta no Conseguida"</formula>
    </cfRule>
  </conditionalFormatting>
  <conditionalFormatting sqref="E66">
    <cfRule type="cellIs" dxfId="1065" priority="1264" operator="equal">
      <formula>0</formula>
    </cfRule>
    <cfRule type="cellIs" dxfId="1064" priority="1265" operator="lessThan">
      <formula>$D66</formula>
    </cfRule>
    <cfRule type="cellIs" dxfId="1063" priority="1266" operator="greaterThanOrEqual">
      <formula>$D66</formula>
    </cfRule>
  </conditionalFormatting>
  <conditionalFormatting sqref="F64">
    <cfRule type="cellIs" dxfId="1062" priority="1249" operator="equal">
      <formula>"Introducir resultado"</formula>
    </cfRule>
    <cfRule type="cellIs" dxfId="1061" priority="1250" operator="equal">
      <formula>"Meta Conseguida"</formula>
    </cfRule>
    <cfRule type="cellIs" dxfId="1060" priority="1251" operator="equal">
      <formula>"Meta no Conseguida"</formula>
    </cfRule>
  </conditionalFormatting>
  <conditionalFormatting sqref="E64">
    <cfRule type="cellIs" dxfId="1059" priority="1252" operator="equal">
      <formula>0</formula>
    </cfRule>
    <cfRule type="cellIs" dxfId="1058" priority="1253" operator="lessThan">
      <formula>$D64</formula>
    </cfRule>
    <cfRule type="cellIs" dxfId="1057" priority="1254" operator="greaterThanOrEqual">
      <formula>$D64</formula>
    </cfRule>
  </conditionalFormatting>
  <conditionalFormatting sqref="F68">
    <cfRule type="cellIs" dxfId="1056" priority="1243" operator="equal">
      <formula>"Introducir resultado"</formula>
    </cfRule>
    <cfRule type="cellIs" dxfId="1055" priority="1244" operator="equal">
      <formula>"Meta Conseguida"</formula>
    </cfRule>
    <cfRule type="cellIs" dxfId="1054" priority="1245" operator="equal">
      <formula>"Meta no Conseguida"</formula>
    </cfRule>
  </conditionalFormatting>
  <conditionalFormatting sqref="E68">
    <cfRule type="cellIs" dxfId="1053" priority="1246" operator="equal">
      <formula>0</formula>
    </cfRule>
    <cfRule type="cellIs" dxfId="1052" priority="1247" operator="lessThan">
      <formula>$D68</formula>
    </cfRule>
    <cfRule type="cellIs" dxfId="1051" priority="1248" operator="greaterThanOrEqual">
      <formula>$D68</formula>
    </cfRule>
  </conditionalFormatting>
  <conditionalFormatting sqref="F73">
    <cfRule type="cellIs" dxfId="1050" priority="1237" operator="equal">
      <formula>"Introducir resultado"</formula>
    </cfRule>
    <cfRule type="cellIs" dxfId="1049" priority="1238" operator="equal">
      <formula>"Meta Conseguida"</formula>
    </cfRule>
    <cfRule type="cellIs" dxfId="1048" priority="1239" operator="equal">
      <formula>"Meta no Conseguida"</formula>
    </cfRule>
  </conditionalFormatting>
  <conditionalFormatting sqref="E73">
    <cfRule type="cellIs" dxfId="1047" priority="1240" operator="equal">
      <formula>0</formula>
    </cfRule>
    <cfRule type="cellIs" dxfId="1046" priority="1241" operator="lessThan">
      <formula>$D73</formula>
    </cfRule>
    <cfRule type="cellIs" dxfId="1045" priority="1242" operator="greaterThanOrEqual">
      <formula>$D73</formula>
    </cfRule>
  </conditionalFormatting>
  <conditionalFormatting sqref="F62">
    <cfRule type="cellIs" dxfId="1044" priority="517" operator="equal">
      <formula>"Introducir resultado"</formula>
    </cfRule>
    <cfRule type="cellIs" dxfId="1043" priority="518" operator="equal">
      <formula>"Meta Conseguida"</formula>
    </cfRule>
    <cfRule type="cellIs" dxfId="1042" priority="519" operator="equal">
      <formula>"Meta no Conseguida"</formula>
    </cfRule>
  </conditionalFormatting>
  <conditionalFormatting sqref="E62">
    <cfRule type="cellIs" dxfId="1041" priority="520" operator="equal">
      <formula>0</formula>
    </cfRule>
    <cfRule type="cellIs" dxfId="1040" priority="521" operator="lessThan">
      <formula>$D62</formula>
    </cfRule>
    <cfRule type="cellIs" dxfId="1039" priority="522" operator="greaterThanOrEqual">
      <formula>$D62</formula>
    </cfRule>
  </conditionalFormatting>
  <conditionalFormatting sqref="F44:F47">
    <cfRule type="cellIs" dxfId="1038" priority="496" operator="equal">
      <formula>"Introducir resultado"</formula>
    </cfRule>
    <cfRule type="cellIs" dxfId="1037" priority="497" operator="equal">
      <formula>"Meta Conseguida"</formula>
    </cfRule>
    <cfRule type="cellIs" dxfId="1036" priority="498" operator="equal">
      <formula>"Meta no Conseguida"</formula>
    </cfRule>
  </conditionalFormatting>
  <conditionalFormatting sqref="F50">
    <cfRule type="cellIs" dxfId="1035" priority="457" operator="equal">
      <formula>"Introducir resultado"</formula>
    </cfRule>
    <cfRule type="cellIs" dxfId="1034" priority="458" operator="equal">
      <formula>"Meta Conseguida"</formula>
    </cfRule>
    <cfRule type="cellIs" dxfId="1033" priority="459" operator="equal">
      <formula>"Meta no Conseguida"</formula>
    </cfRule>
  </conditionalFormatting>
  <conditionalFormatting sqref="E76">
    <cfRule type="cellIs" dxfId="1032" priority="454" operator="equal">
      <formula>0</formula>
    </cfRule>
    <cfRule type="cellIs" dxfId="1031" priority="455" operator="lessThan">
      <formula>$D76</formula>
    </cfRule>
    <cfRule type="cellIs" dxfId="1030" priority="456" operator="greaterThan">
      <formula>$D76</formula>
    </cfRule>
  </conditionalFormatting>
  <conditionalFormatting sqref="E36">
    <cfRule type="cellIs" dxfId="1029" priority="451" operator="equal">
      <formula>0</formula>
    </cfRule>
    <cfRule type="cellIs" dxfId="1028" priority="452" operator="lessThan">
      <formula>$D36</formula>
    </cfRule>
    <cfRule type="cellIs" dxfId="1027" priority="453" operator="greaterThanOrEqual">
      <formula>$D36</formula>
    </cfRule>
  </conditionalFormatting>
  <conditionalFormatting sqref="E43">
    <cfRule type="cellIs" dxfId="1026" priority="448" operator="equal">
      <formula>0</formula>
    </cfRule>
    <cfRule type="cellIs" dxfId="1025" priority="449" operator="lessThan">
      <formula>$D43</formula>
    </cfRule>
    <cfRule type="cellIs" dxfId="1024" priority="450" operator="greaterThanOrEqual">
      <formula>$D43</formula>
    </cfRule>
  </conditionalFormatting>
  <conditionalFormatting sqref="F43">
    <cfRule type="cellIs" dxfId="1023" priority="445" operator="equal">
      <formula>"Introducir resultado"</formula>
    </cfRule>
    <cfRule type="cellIs" dxfId="1022" priority="446" operator="equal">
      <formula>"Meta Conseguida"</formula>
    </cfRule>
    <cfRule type="cellIs" dxfId="1021" priority="447" operator="equal">
      <formula>"Meta no Conseguida"</formula>
    </cfRule>
  </conditionalFormatting>
  <conditionalFormatting sqref="F36">
    <cfRule type="cellIs" dxfId="1020" priority="442" operator="equal">
      <formula>"Introducir resultado"</formula>
    </cfRule>
    <cfRule type="cellIs" dxfId="1019" priority="443" operator="equal">
      <formula>"Meta Conseguida"</formula>
    </cfRule>
    <cfRule type="cellIs" dxfId="1018" priority="444" operator="equal">
      <formula>"Meta no Conseguida"</formula>
    </cfRule>
  </conditionalFormatting>
  <conditionalFormatting sqref="F31">
    <cfRule type="cellIs" dxfId="1017" priority="439" operator="equal">
      <formula>"Introducir resultado"</formula>
    </cfRule>
    <cfRule type="cellIs" dxfId="1016" priority="440" operator="equal">
      <formula>"Meta Conseguida"</formula>
    </cfRule>
    <cfRule type="cellIs" dxfId="1015" priority="441" operator="equal">
      <formula>"Meta no Conseguida"</formula>
    </cfRule>
  </conditionalFormatting>
  <conditionalFormatting sqref="F22">
    <cfRule type="cellIs" dxfId="1014" priority="436" operator="equal">
      <formula>"Introducir resultado"</formula>
    </cfRule>
    <cfRule type="cellIs" dxfId="1013" priority="437" operator="equal">
      <formula>"Meta Conseguida"</formula>
    </cfRule>
    <cfRule type="cellIs" dxfId="1012" priority="438" operator="equal">
      <formula>"Meta no Conseguida"</formula>
    </cfRule>
  </conditionalFormatting>
  <conditionalFormatting sqref="F18">
    <cfRule type="cellIs" dxfId="1011" priority="433" operator="equal">
      <formula>"Introducir resultado"</formula>
    </cfRule>
    <cfRule type="cellIs" dxfId="1010" priority="434" operator="equal">
      <formula>"Meta Conseguida"</formula>
    </cfRule>
    <cfRule type="cellIs" dxfId="1009" priority="435" operator="equal">
      <formula>"Meta no Conseguida"</formula>
    </cfRule>
  </conditionalFormatting>
  <conditionalFormatting sqref="I7:I12 I16:I17 I19:I20 I23:I30 I32:I35 I37:I39 I44:I61">
    <cfRule type="cellIs" dxfId="1008" priority="412" operator="equal">
      <formula>0</formula>
    </cfRule>
    <cfRule type="cellIs" dxfId="1007" priority="431" operator="lessThan">
      <formula>$D7</formula>
    </cfRule>
    <cfRule type="cellIs" dxfId="1006" priority="432" operator="greaterThanOrEqual">
      <formula>$D7</formula>
    </cfRule>
  </conditionalFormatting>
  <conditionalFormatting sqref="I75">
    <cfRule type="cellIs" dxfId="1005" priority="419" operator="equal">
      <formula>0</formula>
    </cfRule>
    <cfRule type="cellIs" dxfId="1004" priority="420" operator="lessThan">
      <formula>$D75</formula>
    </cfRule>
    <cfRule type="cellIs" dxfId="1003" priority="421" operator="greaterThan">
      <formula>$D75</formula>
    </cfRule>
  </conditionalFormatting>
  <conditionalFormatting sqref="I32:I34">
    <cfRule type="cellIs" dxfId="1002" priority="413" operator="equal">
      <formula>0</formula>
    </cfRule>
    <cfRule type="cellIs" dxfId="1001" priority="414" operator="lessThan">
      <formula>$D32</formula>
    </cfRule>
    <cfRule type="cellIs" dxfId="1000" priority="415" operator="greaterThan">
      <formula>$D32</formula>
    </cfRule>
  </conditionalFormatting>
  <conditionalFormatting sqref="I67">
    <cfRule type="cellIs" dxfId="999" priority="428" operator="equal">
      <formula>0</formula>
    </cfRule>
    <cfRule type="cellIs" dxfId="998" priority="429" operator="lessThan">
      <formula>$D67</formula>
    </cfRule>
    <cfRule type="cellIs" dxfId="997" priority="430" operator="greaterThan">
      <formula>$D67</formula>
    </cfRule>
  </conditionalFormatting>
  <conditionalFormatting sqref="I69:I70">
    <cfRule type="cellIs" dxfId="996" priority="425" operator="equal">
      <formula>0</formula>
    </cfRule>
    <cfRule type="cellIs" dxfId="995" priority="426" operator="lessThan">
      <formula>$D69</formula>
    </cfRule>
    <cfRule type="cellIs" dxfId="994" priority="427" operator="greaterThan">
      <formula>$D69</formula>
    </cfRule>
  </conditionalFormatting>
  <conditionalFormatting sqref="I71:I72">
    <cfRule type="cellIs" dxfId="993" priority="422" operator="equal">
      <formula>0</formula>
    </cfRule>
    <cfRule type="cellIs" dxfId="992" priority="423" operator="lessThan">
      <formula>$D71</formula>
    </cfRule>
    <cfRule type="cellIs" dxfId="991" priority="424" operator="greaterThan">
      <formula>$D71</formula>
    </cfRule>
  </conditionalFormatting>
  <conditionalFormatting sqref="I77:I80">
    <cfRule type="cellIs" dxfId="990" priority="416" operator="equal">
      <formula>0</formula>
    </cfRule>
    <cfRule type="cellIs" dxfId="989" priority="417" operator="lessThan">
      <formula>$D77</formula>
    </cfRule>
    <cfRule type="cellIs" dxfId="988" priority="418" operator="greaterThan">
      <formula>$D77</formula>
    </cfRule>
  </conditionalFormatting>
  <conditionalFormatting sqref="J9">
    <cfRule type="cellIs" dxfId="987" priority="409" operator="equal">
      <formula>"Meta Parcialmente Alcanzada"</formula>
    </cfRule>
    <cfRule type="cellIs" dxfId="986" priority="410" operator="equal">
      <formula>"Meta Totalmente Alcanzada"</formula>
    </cfRule>
    <cfRule type="cellIs" dxfId="985" priority="411" operator="equal">
      <formula>"Ningunha Meta Alcanzada"</formula>
    </cfRule>
  </conditionalFormatting>
  <conditionalFormatting sqref="I15">
    <cfRule type="cellIs" dxfId="984" priority="406" operator="equal">
      <formula>0</formula>
    </cfRule>
    <cfRule type="cellIs" dxfId="983" priority="407" operator="lessThan">
      <formula>$D15</formula>
    </cfRule>
    <cfRule type="cellIs" dxfId="982" priority="408" operator="greaterThanOrEqual">
      <formula>$D15</formula>
    </cfRule>
  </conditionalFormatting>
  <conditionalFormatting sqref="I18">
    <cfRule type="cellIs" dxfId="981" priority="403" operator="equal">
      <formula>0</formula>
    </cfRule>
    <cfRule type="cellIs" dxfId="980" priority="404" operator="lessThan">
      <formula>$D18</formula>
    </cfRule>
    <cfRule type="cellIs" dxfId="979" priority="405" operator="greaterThanOrEqual">
      <formula>$D18</formula>
    </cfRule>
  </conditionalFormatting>
  <conditionalFormatting sqref="I22">
    <cfRule type="cellIs" dxfId="978" priority="400" operator="equal">
      <formula>0</formula>
    </cfRule>
    <cfRule type="cellIs" dxfId="977" priority="401" operator="lessThan">
      <formula>$D22</formula>
    </cfRule>
    <cfRule type="cellIs" dxfId="976" priority="402" operator="greaterThanOrEqual">
      <formula>$D22</formula>
    </cfRule>
  </conditionalFormatting>
  <conditionalFormatting sqref="I31">
    <cfRule type="cellIs" dxfId="975" priority="397" operator="equal">
      <formula>0</formula>
    </cfRule>
    <cfRule type="cellIs" dxfId="974" priority="398" operator="lessThan">
      <formula>$D31</formula>
    </cfRule>
    <cfRule type="cellIs" dxfId="973" priority="399" operator="greaterThanOrEqual">
      <formula>$D31</formula>
    </cfRule>
  </conditionalFormatting>
  <conditionalFormatting sqref="I74">
    <cfRule type="cellIs" dxfId="972" priority="394" operator="equal">
      <formula>0</formula>
    </cfRule>
    <cfRule type="cellIs" dxfId="971" priority="395" operator="lessThan">
      <formula>$D74</formula>
    </cfRule>
    <cfRule type="cellIs" dxfId="970" priority="396" operator="greaterThanOrEqual">
      <formula>$D74</formula>
    </cfRule>
  </conditionalFormatting>
  <conditionalFormatting sqref="I85:I94">
    <cfRule type="cellIs" dxfId="969" priority="391" operator="equal">
      <formula>0</formula>
    </cfRule>
    <cfRule type="cellIs" dxfId="968" priority="392" operator="lessThan">
      <formula>$D85</formula>
    </cfRule>
    <cfRule type="cellIs" dxfId="967" priority="393" operator="greaterThanOrEqual">
      <formula>$D85</formula>
    </cfRule>
  </conditionalFormatting>
  <conditionalFormatting sqref="I84">
    <cfRule type="cellIs" dxfId="966" priority="388" operator="equal">
      <formula>0</formula>
    </cfRule>
    <cfRule type="cellIs" dxfId="965" priority="389" operator="lessThan">
      <formula>$D84</formula>
    </cfRule>
    <cfRule type="cellIs" dxfId="964" priority="390" operator="greaterThanOrEqual">
      <formula>$D84</formula>
    </cfRule>
  </conditionalFormatting>
  <conditionalFormatting sqref="J7">
    <cfRule type="cellIs" dxfId="963" priority="385" operator="equal">
      <formula>"Introducir resultado"</formula>
    </cfRule>
    <cfRule type="cellIs" dxfId="962" priority="386" operator="equal">
      <formula>"Meta Conseguida"</formula>
    </cfRule>
    <cfRule type="cellIs" dxfId="961" priority="387" operator="equal">
      <formula>"Meta no Conseguida"</formula>
    </cfRule>
  </conditionalFormatting>
  <conditionalFormatting sqref="J8">
    <cfRule type="cellIs" dxfId="960" priority="382" operator="equal">
      <formula>"Introducir resultado"</formula>
    </cfRule>
    <cfRule type="cellIs" dxfId="959" priority="383" operator="equal">
      <formula>"Meta Conseguida"</formula>
    </cfRule>
    <cfRule type="cellIs" dxfId="958" priority="384" operator="equal">
      <formula>"Meta no Conseguida"</formula>
    </cfRule>
  </conditionalFormatting>
  <conditionalFormatting sqref="J10:J12">
    <cfRule type="cellIs" dxfId="957" priority="367" operator="equal">
      <formula>"Introducir resultado"</formula>
    </cfRule>
    <cfRule type="cellIs" dxfId="956" priority="368" operator="equal">
      <formula>"Meta Conseguida"</formula>
    </cfRule>
    <cfRule type="cellIs" dxfId="955" priority="369" operator="equal">
      <formula>"Meta no Conseguida"</formula>
    </cfRule>
  </conditionalFormatting>
  <conditionalFormatting sqref="J21">
    <cfRule type="cellIs" dxfId="954" priority="313" operator="equal">
      <formula>"Introducir resultado"</formula>
    </cfRule>
    <cfRule type="cellIs" dxfId="953" priority="314" operator="equal">
      <formula>"Meta Conseguida"</formula>
    </cfRule>
    <cfRule type="cellIs" dxfId="952" priority="315" operator="equal">
      <formula>"Meta no Conseguida"</formula>
    </cfRule>
  </conditionalFormatting>
  <conditionalFormatting sqref="J19:J20">
    <cfRule type="cellIs" dxfId="951" priority="361" operator="equal">
      <formula>"Introducir resultado"</formula>
    </cfRule>
    <cfRule type="cellIs" dxfId="950" priority="362" operator="equal">
      <formula>"Meta Conseguida"</formula>
    </cfRule>
    <cfRule type="cellIs" dxfId="949" priority="363" operator="equal">
      <formula>"Meta no Conseguida"</formula>
    </cfRule>
  </conditionalFormatting>
  <conditionalFormatting sqref="J23:J30">
    <cfRule type="cellIs" dxfId="948" priority="358" operator="equal">
      <formula>"Introducir resultado"</formula>
    </cfRule>
    <cfRule type="cellIs" dxfId="947" priority="359" operator="equal">
      <formula>"Meta Conseguida"</formula>
    </cfRule>
    <cfRule type="cellIs" dxfId="946" priority="360" operator="equal">
      <formula>"Meta no Conseguida"</formula>
    </cfRule>
  </conditionalFormatting>
  <conditionalFormatting sqref="J15">
    <cfRule type="cellIs" dxfId="945" priority="379" operator="equal">
      <formula>"Meta Parcialmente Alcanzada"</formula>
    </cfRule>
    <cfRule type="cellIs" dxfId="944" priority="380" operator="equal">
      <formula>"Meta Totalmente Alcanzada"</formula>
    </cfRule>
    <cfRule type="cellIs" dxfId="943" priority="381" operator="equal">
      <formula>"Ningunha Meta Alcanzada"</formula>
    </cfRule>
  </conditionalFormatting>
  <conditionalFormatting sqref="J74">
    <cfRule type="cellIs" dxfId="942" priority="376" operator="equal">
      <formula>"Meta Parcialmente Alcanzada"</formula>
    </cfRule>
    <cfRule type="cellIs" dxfId="941" priority="377" operator="equal">
      <formula>"Meta Totalmente Alcanzada"</formula>
    </cfRule>
    <cfRule type="cellIs" dxfId="940" priority="378" operator="equal">
      <formula>"Ningunha Meta Alcanzada"</formula>
    </cfRule>
  </conditionalFormatting>
  <conditionalFormatting sqref="J84">
    <cfRule type="cellIs" dxfId="939" priority="373" operator="equal">
      <formula>"Meta Parcialmente Alcanzada"</formula>
    </cfRule>
    <cfRule type="cellIs" dxfId="938" priority="374" operator="equal">
      <formula>"Meta Totalmente Alcanzada"</formula>
    </cfRule>
    <cfRule type="cellIs" dxfId="937" priority="375" operator="equal">
      <formula>"Ningunha Meta Alcanzada"</formula>
    </cfRule>
  </conditionalFormatting>
  <conditionalFormatting sqref="J54 J57">
    <cfRule type="cellIs" dxfId="936" priority="370" operator="equal">
      <formula>"Meta Parcialmente Alcanzada"</formula>
    </cfRule>
    <cfRule type="cellIs" dxfId="935" priority="371" operator="equal">
      <formula>"Meta Totalmente Alcanzada"</formula>
    </cfRule>
    <cfRule type="cellIs" dxfId="934" priority="372" operator="equal">
      <formula>"Ningunha Meta Alcanzada"</formula>
    </cfRule>
  </conditionalFormatting>
  <conditionalFormatting sqref="J16:J17">
    <cfRule type="cellIs" dxfId="933" priority="364" operator="equal">
      <formula>"Introducir resultado"</formula>
    </cfRule>
    <cfRule type="cellIs" dxfId="932" priority="365" operator="equal">
      <formula>"Meta Conseguida"</formula>
    </cfRule>
    <cfRule type="cellIs" dxfId="931" priority="366" operator="equal">
      <formula>"Meta no Conseguida"</formula>
    </cfRule>
  </conditionalFormatting>
  <conditionalFormatting sqref="J32:J35">
    <cfRule type="cellIs" dxfId="930" priority="355" operator="equal">
      <formula>"Introducir resultado"</formula>
    </cfRule>
    <cfRule type="cellIs" dxfId="929" priority="356" operator="equal">
      <formula>"Meta Conseguida"</formula>
    </cfRule>
    <cfRule type="cellIs" dxfId="928" priority="357" operator="equal">
      <formula>"Meta no Conseguida"</formula>
    </cfRule>
  </conditionalFormatting>
  <conditionalFormatting sqref="J37:J39">
    <cfRule type="cellIs" dxfId="927" priority="352" operator="equal">
      <formula>"Introducir resultado"</formula>
    </cfRule>
    <cfRule type="cellIs" dxfId="926" priority="353" operator="equal">
      <formula>"Meta Conseguida"</formula>
    </cfRule>
    <cfRule type="cellIs" dxfId="925" priority="354" operator="equal">
      <formula>"Meta no Conseguida"</formula>
    </cfRule>
  </conditionalFormatting>
  <conditionalFormatting sqref="J51:J53">
    <cfRule type="cellIs" dxfId="924" priority="349" operator="equal">
      <formula>"Introducir resultado"</formula>
    </cfRule>
    <cfRule type="cellIs" dxfId="923" priority="350" operator="equal">
      <formula>"Meta Conseguida"</formula>
    </cfRule>
    <cfRule type="cellIs" dxfId="922" priority="351" operator="equal">
      <formula>"Meta no Conseguida"</formula>
    </cfRule>
  </conditionalFormatting>
  <conditionalFormatting sqref="J48:J49">
    <cfRule type="cellIs" dxfId="921" priority="346" operator="equal">
      <formula>"Introducir resultado"</formula>
    </cfRule>
    <cfRule type="cellIs" dxfId="920" priority="347" operator="equal">
      <formula>"Meta Conseguida"</formula>
    </cfRule>
    <cfRule type="cellIs" dxfId="919" priority="348" operator="equal">
      <formula>"Meta no Conseguida"</formula>
    </cfRule>
  </conditionalFormatting>
  <conditionalFormatting sqref="J55:J56">
    <cfRule type="cellIs" dxfId="918" priority="343" operator="equal">
      <formula>"Introducir resultado"</formula>
    </cfRule>
    <cfRule type="cellIs" dxfId="917" priority="344" operator="equal">
      <formula>"Meta Conseguida"</formula>
    </cfRule>
    <cfRule type="cellIs" dxfId="916" priority="345" operator="equal">
      <formula>"Meta no Conseguida"</formula>
    </cfRule>
  </conditionalFormatting>
  <conditionalFormatting sqref="J58:J61">
    <cfRule type="cellIs" dxfId="915" priority="340" operator="equal">
      <formula>"Introducir resultado"</formula>
    </cfRule>
    <cfRule type="cellIs" dxfId="914" priority="341" operator="equal">
      <formula>"Meta Conseguida"</formula>
    </cfRule>
    <cfRule type="cellIs" dxfId="913" priority="342" operator="equal">
      <formula>"Meta no Conseguida"</formula>
    </cfRule>
  </conditionalFormatting>
  <conditionalFormatting sqref="J75:J80">
    <cfRule type="cellIs" dxfId="909" priority="334" operator="equal">
      <formula>"Introducir resultado"</formula>
    </cfRule>
    <cfRule type="cellIs" dxfId="908" priority="335" operator="equal">
      <formula>"Meta Conseguida"</formula>
    </cfRule>
    <cfRule type="cellIs" dxfId="907" priority="336" operator="equal">
      <formula>"Meta no Conseguida"</formula>
    </cfRule>
  </conditionalFormatting>
  <conditionalFormatting sqref="J85:J94">
    <cfRule type="cellIs" dxfId="906" priority="331" operator="equal">
      <formula>"Introducir resultado"</formula>
    </cfRule>
    <cfRule type="cellIs" dxfId="905" priority="332" operator="equal">
      <formula>"Meta Conseguida"</formula>
    </cfRule>
    <cfRule type="cellIs" dxfId="904" priority="333" operator="equal">
      <formula>"Meta no Conseguida"</formula>
    </cfRule>
  </conditionalFormatting>
  <conditionalFormatting sqref="I13">
    <cfRule type="cellIs" dxfId="903" priority="328" operator="equal">
      <formula>0</formula>
    </cfRule>
    <cfRule type="cellIs" dxfId="902" priority="329" operator="lessThan">
      <formula>$D13</formula>
    </cfRule>
    <cfRule type="cellIs" dxfId="901" priority="330" operator="greaterThanOrEqual">
      <formula>$D13</formula>
    </cfRule>
  </conditionalFormatting>
  <conditionalFormatting sqref="J13">
    <cfRule type="cellIs" dxfId="900" priority="325" operator="equal">
      <formula>"Introducir resultado"</formula>
    </cfRule>
    <cfRule type="cellIs" dxfId="899" priority="326" operator="equal">
      <formula>"Meta Conseguida"</formula>
    </cfRule>
    <cfRule type="cellIs" dxfId="898" priority="327" operator="equal">
      <formula>"Meta no Conseguida"</formula>
    </cfRule>
  </conditionalFormatting>
  <conditionalFormatting sqref="I14">
    <cfRule type="cellIs" dxfId="897" priority="322" operator="equal">
      <formula>0</formula>
    </cfRule>
    <cfRule type="cellIs" dxfId="896" priority="323" operator="lessThan">
      <formula>$D14</formula>
    </cfRule>
    <cfRule type="cellIs" dxfId="895" priority="324" operator="greaterThanOrEqual">
      <formula>$D14</formula>
    </cfRule>
  </conditionalFormatting>
  <conditionalFormatting sqref="J14">
    <cfRule type="cellIs" dxfId="894" priority="319" operator="equal">
      <formula>"Introducir resultado"</formula>
    </cfRule>
    <cfRule type="cellIs" dxfId="893" priority="320" operator="equal">
      <formula>"Meta Conseguida"</formula>
    </cfRule>
    <cfRule type="cellIs" dxfId="892" priority="321" operator="equal">
      <formula>"Meta no Conseguida"</formula>
    </cfRule>
  </conditionalFormatting>
  <conditionalFormatting sqref="I21">
    <cfRule type="cellIs" dxfId="891" priority="316" operator="equal">
      <formula>0</formula>
    </cfRule>
    <cfRule type="cellIs" dxfId="890" priority="317" operator="lessThan">
      <formula>$D21</formula>
    </cfRule>
    <cfRule type="cellIs" dxfId="889" priority="318" operator="greaterThanOrEqual">
      <formula>$D21</formula>
    </cfRule>
  </conditionalFormatting>
  <conditionalFormatting sqref="I63">
    <cfRule type="cellIs" dxfId="885" priority="310" operator="equal">
      <formula>0</formula>
    </cfRule>
    <cfRule type="cellIs" dxfId="884" priority="311" operator="lessThan">
      <formula>$D63</formula>
    </cfRule>
    <cfRule type="cellIs" dxfId="883" priority="312" operator="greaterThanOrEqual">
      <formula>$D63</formula>
    </cfRule>
  </conditionalFormatting>
  <conditionalFormatting sqref="I65">
    <cfRule type="cellIs" dxfId="879" priority="304" operator="equal">
      <formula>0</formula>
    </cfRule>
    <cfRule type="cellIs" dxfId="878" priority="305" operator="lessThan">
      <formula>$D65</formula>
    </cfRule>
    <cfRule type="cellIs" dxfId="877" priority="306" operator="greaterThanOrEqual">
      <formula>$D65</formula>
    </cfRule>
  </conditionalFormatting>
  <conditionalFormatting sqref="I66">
    <cfRule type="cellIs" dxfId="873" priority="298" operator="equal">
      <formula>0</formula>
    </cfRule>
    <cfRule type="cellIs" dxfId="872" priority="299" operator="lessThan">
      <formula>$D66</formula>
    </cfRule>
    <cfRule type="cellIs" dxfId="871" priority="300" operator="greaterThanOrEqual">
      <formula>$D66</formula>
    </cfRule>
  </conditionalFormatting>
  <conditionalFormatting sqref="I64">
    <cfRule type="cellIs" dxfId="867" priority="292" operator="equal">
      <formula>0</formula>
    </cfRule>
    <cfRule type="cellIs" dxfId="866" priority="293" operator="lessThan">
      <formula>$D64</formula>
    </cfRule>
    <cfRule type="cellIs" dxfId="865" priority="294" operator="greaterThanOrEqual">
      <formula>$D64</formula>
    </cfRule>
  </conditionalFormatting>
  <conditionalFormatting sqref="I68">
    <cfRule type="cellIs" dxfId="861" priority="286" operator="equal">
      <formula>0</formula>
    </cfRule>
    <cfRule type="cellIs" dxfId="860" priority="287" operator="lessThan">
      <formula>$D68</formula>
    </cfRule>
    <cfRule type="cellIs" dxfId="859" priority="288" operator="greaterThanOrEqual">
      <formula>$D68</formula>
    </cfRule>
  </conditionalFormatting>
  <conditionalFormatting sqref="I73">
    <cfRule type="cellIs" dxfId="855" priority="280" operator="equal">
      <formula>0</formula>
    </cfRule>
    <cfRule type="cellIs" dxfId="854" priority="281" operator="lessThan">
      <formula>$D73</formula>
    </cfRule>
    <cfRule type="cellIs" dxfId="853" priority="282" operator="greaterThanOrEqual">
      <formula>$D73</formula>
    </cfRule>
  </conditionalFormatting>
  <conditionalFormatting sqref="I62">
    <cfRule type="cellIs" dxfId="849" priority="274" operator="equal">
      <formula>0</formula>
    </cfRule>
    <cfRule type="cellIs" dxfId="848" priority="275" operator="lessThan">
      <formula>$D62</formula>
    </cfRule>
    <cfRule type="cellIs" dxfId="847" priority="276" operator="greaterThanOrEqual">
      <formula>$D62</formula>
    </cfRule>
  </conditionalFormatting>
  <conditionalFormatting sqref="J44:J47">
    <cfRule type="cellIs" dxfId="846" priority="268" operator="equal">
      <formula>"Introducir resultado"</formula>
    </cfRule>
    <cfRule type="cellIs" dxfId="845" priority="269" operator="equal">
      <formula>"Meta Conseguida"</formula>
    </cfRule>
    <cfRule type="cellIs" dxfId="844" priority="270" operator="equal">
      <formula>"Meta no Conseguida"</formula>
    </cfRule>
  </conditionalFormatting>
  <conditionalFormatting sqref="J50">
    <cfRule type="cellIs" dxfId="843" priority="265" operator="equal">
      <formula>"Introducir resultado"</formula>
    </cfRule>
    <cfRule type="cellIs" dxfId="842" priority="266" operator="equal">
      <formula>"Meta Conseguida"</formula>
    </cfRule>
    <cfRule type="cellIs" dxfId="841" priority="267" operator="equal">
      <formula>"Meta no Conseguida"</formula>
    </cfRule>
  </conditionalFormatting>
  <conditionalFormatting sqref="I76">
    <cfRule type="cellIs" dxfId="840" priority="262" operator="equal">
      <formula>0</formula>
    </cfRule>
    <cfRule type="cellIs" dxfId="839" priority="263" operator="lessThan">
      <formula>$D76</formula>
    </cfRule>
    <cfRule type="cellIs" dxfId="838" priority="264" operator="greaterThan">
      <formula>$D76</formula>
    </cfRule>
  </conditionalFormatting>
  <conditionalFormatting sqref="I36">
    <cfRule type="cellIs" dxfId="837" priority="259" operator="equal">
      <formula>0</formula>
    </cfRule>
    <cfRule type="cellIs" dxfId="836" priority="260" operator="lessThan">
      <formula>$D36</formula>
    </cfRule>
    <cfRule type="cellIs" dxfId="835" priority="261" operator="greaterThanOrEqual">
      <formula>$D36</formula>
    </cfRule>
  </conditionalFormatting>
  <conditionalFormatting sqref="I43">
    <cfRule type="cellIs" dxfId="834" priority="256" operator="equal">
      <formula>0</formula>
    </cfRule>
    <cfRule type="cellIs" dxfId="833" priority="257" operator="lessThan">
      <formula>$D43</formula>
    </cfRule>
    <cfRule type="cellIs" dxfId="832" priority="258" operator="greaterThanOrEqual">
      <formula>$D43</formula>
    </cfRule>
  </conditionalFormatting>
  <conditionalFormatting sqref="J43">
    <cfRule type="cellIs" dxfId="831" priority="253" operator="equal">
      <formula>"Introducir resultado"</formula>
    </cfRule>
    <cfRule type="cellIs" dxfId="830" priority="254" operator="equal">
      <formula>"Meta Conseguida"</formula>
    </cfRule>
    <cfRule type="cellIs" dxfId="829" priority="255" operator="equal">
      <formula>"Meta no Conseguida"</formula>
    </cfRule>
  </conditionalFormatting>
  <conditionalFormatting sqref="J36">
    <cfRule type="cellIs" dxfId="828" priority="250" operator="equal">
      <formula>"Introducir resultado"</formula>
    </cfRule>
    <cfRule type="cellIs" dxfId="827" priority="251" operator="equal">
      <formula>"Meta Conseguida"</formula>
    </cfRule>
    <cfRule type="cellIs" dxfId="826" priority="252" operator="equal">
      <formula>"Meta no Conseguida"</formula>
    </cfRule>
  </conditionalFormatting>
  <conditionalFormatting sqref="J31">
    <cfRule type="cellIs" dxfId="825" priority="247" operator="equal">
      <formula>"Introducir resultado"</formula>
    </cfRule>
    <cfRule type="cellIs" dxfId="824" priority="248" operator="equal">
      <formula>"Meta Conseguida"</formula>
    </cfRule>
    <cfRule type="cellIs" dxfId="823" priority="249" operator="equal">
      <formula>"Meta no Conseguida"</formula>
    </cfRule>
  </conditionalFormatting>
  <conditionalFormatting sqref="J22">
    <cfRule type="cellIs" dxfId="822" priority="244" operator="equal">
      <formula>"Introducir resultado"</formula>
    </cfRule>
    <cfRule type="cellIs" dxfId="821" priority="245" operator="equal">
      <formula>"Meta Conseguida"</formula>
    </cfRule>
    <cfRule type="cellIs" dxfId="820" priority="246" operator="equal">
      <formula>"Meta no Conseguida"</formula>
    </cfRule>
  </conditionalFormatting>
  <conditionalFormatting sqref="J18">
    <cfRule type="cellIs" dxfId="819" priority="241" operator="equal">
      <formula>"Introducir resultado"</formula>
    </cfRule>
    <cfRule type="cellIs" dxfId="818" priority="242" operator="equal">
      <formula>"Meta Conseguida"</formula>
    </cfRule>
    <cfRule type="cellIs" dxfId="817" priority="243" operator="equal">
      <formula>"Meta no Conseguida"</formula>
    </cfRule>
  </conditionalFormatting>
  <conditionalFormatting sqref="M7:M12 M16:M17 M19:M20 M23:M30 M32:M35 M37:M39 M44:M61">
    <cfRule type="cellIs" dxfId="816" priority="220" operator="equal">
      <formula>0</formula>
    </cfRule>
    <cfRule type="cellIs" dxfId="815" priority="239" operator="lessThan">
      <formula>$D7</formula>
    </cfRule>
    <cfRule type="cellIs" dxfId="814" priority="240" operator="greaterThanOrEqual">
      <formula>$D7</formula>
    </cfRule>
  </conditionalFormatting>
  <conditionalFormatting sqref="M75">
    <cfRule type="cellIs" dxfId="813" priority="227" operator="equal">
      <formula>0</formula>
    </cfRule>
    <cfRule type="cellIs" dxfId="812" priority="228" operator="lessThan">
      <formula>$D75</formula>
    </cfRule>
    <cfRule type="cellIs" dxfId="811" priority="229" operator="greaterThan">
      <formula>$D75</formula>
    </cfRule>
  </conditionalFormatting>
  <conditionalFormatting sqref="M32:M34">
    <cfRule type="cellIs" dxfId="810" priority="221" operator="equal">
      <formula>0</formula>
    </cfRule>
    <cfRule type="cellIs" dxfId="809" priority="222" operator="lessThan">
      <formula>$D32</formula>
    </cfRule>
    <cfRule type="cellIs" dxfId="808" priority="223" operator="greaterThan">
      <formula>$D32</formula>
    </cfRule>
  </conditionalFormatting>
  <conditionalFormatting sqref="M67">
    <cfRule type="cellIs" dxfId="807" priority="236" operator="equal">
      <formula>0</formula>
    </cfRule>
    <cfRule type="cellIs" dxfId="806" priority="237" operator="lessThan">
      <formula>$D67</formula>
    </cfRule>
    <cfRule type="cellIs" dxfId="805" priority="238" operator="greaterThan">
      <formula>$D67</formula>
    </cfRule>
  </conditionalFormatting>
  <conditionalFormatting sqref="M69:M70">
    <cfRule type="cellIs" dxfId="804" priority="233" operator="equal">
      <formula>0</formula>
    </cfRule>
    <cfRule type="cellIs" dxfId="803" priority="234" operator="lessThan">
      <formula>$D69</formula>
    </cfRule>
    <cfRule type="cellIs" dxfId="802" priority="235" operator="greaterThan">
      <formula>$D69</formula>
    </cfRule>
  </conditionalFormatting>
  <conditionalFormatting sqref="M71:M72">
    <cfRule type="cellIs" dxfId="801" priority="230" operator="equal">
      <formula>0</formula>
    </cfRule>
    <cfRule type="cellIs" dxfId="800" priority="231" operator="lessThan">
      <formula>$D71</formula>
    </cfRule>
    <cfRule type="cellIs" dxfId="799" priority="232" operator="greaterThan">
      <formula>$D71</formula>
    </cfRule>
  </conditionalFormatting>
  <conditionalFormatting sqref="M77:M80">
    <cfRule type="cellIs" dxfId="798" priority="224" operator="equal">
      <formula>0</formula>
    </cfRule>
    <cfRule type="cellIs" dxfId="797" priority="225" operator="lessThan">
      <formula>$D77</formula>
    </cfRule>
    <cfRule type="cellIs" dxfId="796" priority="226" operator="greaterThan">
      <formula>$D77</formula>
    </cfRule>
  </conditionalFormatting>
  <conditionalFormatting sqref="N9">
    <cfRule type="cellIs" dxfId="795" priority="217" operator="equal">
      <formula>"Meta Parcialmente Alcanzada"</formula>
    </cfRule>
    <cfRule type="cellIs" dxfId="794" priority="218" operator="equal">
      <formula>"Meta Totalmente Alcanzada"</formula>
    </cfRule>
    <cfRule type="cellIs" dxfId="793" priority="219" operator="equal">
      <formula>"Ningunha Meta Alcanzada"</formula>
    </cfRule>
  </conditionalFormatting>
  <conditionalFormatting sqref="M15">
    <cfRule type="cellIs" dxfId="792" priority="214" operator="equal">
      <formula>0</formula>
    </cfRule>
    <cfRule type="cellIs" dxfId="791" priority="215" operator="lessThan">
      <formula>$D15</formula>
    </cfRule>
    <cfRule type="cellIs" dxfId="790" priority="216" operator="greaterThanOrEqual">
      <formula>$D15</formula>
    </cfRule>
  </conditionalFormatting>
  <conditionalFormatting sqref="M18">
    <cfRule type="cellIs" dxfId="789" priority="211" operator="equal">
      <formula>0</formula>
    </cfRule>
    <cfRule type="cellIs" dxfId="788" priority="212" operator="lessThan">
      <formula>$D18</formula>
    </cfRule>
    <cfRule type="cellIs" dxfId="787" priority="213" operator="greaterThanOrEqual">
      <formula>$D18</formula>
    </cfRule>
  </conditionalFormatting>
  <conditionalFormatting sqref="M22">
    <cfRule type="cellIs" dxfId="786" priority="208" operator="equal">
      <formula>0</formula>
    </cfRule>
    <cfRule type="cellIs" dxfId="785" priority="209" operator="lessThan">
      <formula>$D22</formula>
    </cfRule>
    <cfRule type="cellIs" dxfId="784" priority="210" operator="greaterThanOrEqual">
      <formula>$D22</formula>
    </cfRule>
  </conditionalFormatting>
  <conditionalFormatting sqref="M31">
    <cfRule type="cellIs" dxfId="783" priority="205" operator="equal">
      <formula>0</formula>
    </cfRule>
    <cfRule type="cellIs" dxfId="782" priority="206" operator="lessThan">
      <formula>$D31</formula>
    </cfRule>
    <cfRule type="cellIs" dxfId="781" priority="207" operator="greaterThanOrEqual">
      <formula>$D31</formula>
    </cfRule>
  </conditionalFormatting>
  <conditionalFormatting sqref="M74">
    <cfRule type="cellIs" dxfId="780" priority="202" operator="equal">
      <formula>0</formula>
    </cfRule>
    <cfRule type="cellIs" dxfId="779" priority="203" operator="lessThan">
      <formula>$D74</formula>
    </cfRule>
    <cfRule type="cellIs" dxfId="778" priority="204" operator="greaterThanOrEqual">
      <formula>$D74</formula>
    </cfRule>
  </conditionalFormatting>
  <conditionalFormatting sqref="M85:M94">
    <cfRule type="cellIs" dxfId="777" priority="199" operator="equal">
      <formula>0</formula>
    </cfRule>
    <cfRule type="cellIs" dxfId="776" priority="200" operator="lessThan">
      <formula>$D85</formula>
    </cfRule>
    <cfRule type="cellIs" dxfId="775" priority="201" operator="greaterThanOrEqual">
      <formula>$D85</formula>
    </cfRule>
  </conditionalFormatting>
  <conditionalFormatting sqref="M84">
    <cfRule type="cellIs" dxfId="774" priority="196" operator="equal">
      <formula>0</formula>
    </cfRule>
    <cfRule type="cellIs" dxfId="773" priority="197" operator="lessThan">
      <formula>$D84</formula>
    </cfRule>
    <cfRule type="cellIs" dxfId="772" priority="198" operator="greaterThanOrEqual">
      <formula>$D84</formula>
    </cfRule>
  </conditionalFormatting>
  <conditionalFormatting sqref="N7">
    <cfRule type="cellIs" dxfId="771" priority="193" operator="equal">
      <formula>"Introducir resultado"</formula>
    </cfRule>
    <cfRule type="cellIs" dxfId="770" priority="194" operator="equal">
      <formula>"Meta Conseguida"</formula>
    </cfRule>
    <cfRule type="cellIs" dxfId="769" priority="195" operator="equal">
      <formula>"Meta no Conseguida"</formula>
    </cfRule>
  </conditionalFormatting>
  <conditionalFormatting sqref="N8">
    <cfRule type="cellIs" dxfId="768" priority="190" operator="equal">
      <formula>"Introducir resultado"</formula>
    </cfRule>
    <cfRule type="cellIs" dxfId="767" priority="191" operator="equal">
      <formula>"Meta Conseguida"</formula>
    </cfRule>
    <cfRule type="cellIs" dxfId="766" priority="192" operator="equal">
      <formula>"Meta no Conseguida"</formula>
    </cfRule>
  </conditionalFormatting>
  <conditionalFormatting sqref="N10:N12">
    <cfRule type="cellIs" dxfId="765" priority="175" operator="equal">
      <formula>"Introducir resultado"</formula>
    </cfRule>
    <cfRule type="cellIs" dxfId="764" priority="176" operator="equal">
      <formula>"Meta Conseguida"</formula>
    </cfRule>
    <cfRule type="cellIs" dxfId="763" priority="177" operator="equal">
      <formula>"Meta no Conseguida"</formula>
    </cfRule>
  </conditionalFormatting>
  <conditionalFormatting sqref="N21">
    <cfRule type="cellIs" dxfId="762" priority="121" operator="equal">
      <formula>"Introducir resultado"</formula>
    </cfRule>
    <cfRule type="cellIs" dxfId="761" priority="122" operator="equal">
      <formula>"Meta Conseguida"</formula>
    </cfRule>
    <cfRule type="cellIs" dxfId="760" priority="123" operator="equal">
      <formula>"Meta no Conseguida"</formula>
    </cfRule>
  </conditionalFormatting>
  <conditionalFormatting sqref="N19:N20">
    <cfRule type="cellIs" dxfId="759" priority="169" operator="equal">
      <formula>"Introducir resultado"</formula>
    </cfRule>
    <cfRule type="cellIs" dxfId="758" priority="170" operator="equal">
      <formula>"Meta Conseguida"</formula>
    </cfRule>
    <cfRule type="cellIs" dxfId="757" priority="171" operator="equal">
      <formula>"Meta no Conseguida"</formula>
    </cfRule>
  </conditionalFormatting>
  <conditionalFormatting sqref="N23:N30">
    <cfRule type="cellIs" dxfId="756" priority="166" operator="equal">
      <formula>"Introducir resultado"</formula>
    </cfRule>
    <cfRule type="cellIs" dxfId="755" priority="167" operator="equal">
      <formula>"Meta Conseguida"</formula>
    </cfRule>
    <cfRule type="cellIs" dxfId="754" priority="168" operator="equal">
      <formula>"Meta no Conseguida"</formula>
    </cfRule>
  </conditionalFormatting>
  <conditionalFormatting sqref="N15">
    <cfRule type="cellIs" dxfId="753" priority="187" operator="equal">
      <formula>"Meta Parcialmente Alcanzada"</formula>
    </cfRule>
    <cfRule type="cellIs" dxfId="752" priority="188" operator="equal">
      <formula>"Meta Totalmente Alcanzada"</formula>
    </cfRule>
    <cfRule type="cellIs" dxfId="751" priority="189" operator="equal">
      <formula>"Ningunha Meta Alcanzada"</formula>
    </cfRule>
  </conditionalFormatting>
  <conditionalFormatting sqref="N74">
    <cfRule type="cellIs" dxfId="750" priority="184" operator="equal">
      <formula>"Meta Parcialmente Alcanzada"</formula>
    </cfRule>
    <cfRule type="cellIs" dxfId="749" priority="185" operator="equal">
      <formula>"Meta Totalmente Alcanzada"</formula>
    </cfRule>
    <cfRule type="cellIs" dxfId="748" priority="186" operator="equal">
      <formula>"Ningunha Meta Alcanzada"</formula>
    </cfRule>
  </conditionalFormatting>
  <conditionalFormatting sqref="N84">
    <cfRule type="cellIs" dxfId="747" priority="181" operator="equal">
      <formula>"Meta Parcialmente Alcanzada"</formula>
    </cfRule>
    <cfRule type="cellIs" dxfId="746" priority="182" operator="equal">
      <formula>"Meta Totalmente Alcanzada"</formula>
    </cfRule>
    <cfRule type="cellIs" dxfId="745" priority="183" operator="equal">
      <formula>"Ningunha Meta Alcanzada"</formula>
    </cfRule>
  </conditionalFormatting>
  <conditionalFormatting sqref="N54 N57">
    <cfRule type="cellIs" dxfId="744" priority="178" operator="equal">
      <formula>"Meta Parcialmente Alcanzada"</formula>
    </cfRule>
    <cfRule type="cellIs" dxfId="743" priority="179" operator="equal">
      <formula>"Meta Totalmente Alcanzada"</formula>
    </cfRule>
    <cfRule type="cellIs" dxfId="742" priority="180" operator="equal">
      <formula>"Ningunha Meta Alcanzada"</formula>
    </cfRule>
  </conditionalFormatting>
  <conditionalFormatting sqref="N16:N17">
    <cfRule type="cellIs" dxfId="741" priority="172" operator="equal">
      <formula>"Introducir resultado"</formula>
    </cfRule>
    <cfRule type="cellIs" dxfId="740" priority="173" operator="equal">
      <formula>"Meta Conseguida"</formula>
    </cfRule>
    <cfRule type="cellIs" dxfId="739" priority="174" operator="equal">
      <formula>"Meta no Conseguida"</formula>
    </cfRule>
  </conditionalFormatting>
  <conditionalFormatting sqref="N32:N35">
    <cfRule type="cellIs" dxfId="738" priority="163" operator="equal">
      <formula>"Introducir resultado"</formula>
    </cfRule>
    <cfRule type="cellIs" dxfId="737" priority="164" operator="equal">
      <formula>"Meta Conseguida"</formula>
    </cfRule>
    <cfRule type="cellIs" dxfId="736" priority="165" operator="equal">
      <formula>"Meta no Conseguida"</formula>
    </cfRule>
  </conditionalFormatting>
  <conditionalFormatting sqref="N37:N39">
    <cfRule type="cellIs" dxfId="735" priority="160" operator="equal">
      <formula>"Introducir resultado"</formula>
    </cfRule>
    <cfRule type="cellIs" dxfId="734" priority="161" operator="equal">
      <formula>"Meta Conseguida"</formula>
    </cfRule>
    <cfRule type="cellIs" dxfId="733" priority="162" operator="equal">
      <formula>"Meta no Conseguida"</formula>
    </cfRule>
  </conditionalFormatting>
  <conditionalFormatting sqref="N51:N53">
    <cfRule type="cellIs" dxfId="732" priority="157" operator="equal">
      <formula>"Introducir resultado"</formula>
    </cfRule>
    <cfRule type="cellIs" dxfId="731" priority="158" operator="equal">
      <formula>"Meta Conseguida"</formula>
    </cfRule>
    <cfRule type="cellIs" dxfId="730" priority="159" operator="equal">
      <formula>"Meta no Conseguida"</formula>
    </cfRule>
  </conditionalFormatting>
  <conditionalFormatting sqref="N48:N49">
    <cfRule type="cellIs" dxfId="729" priority="154" operator="equal">
      <formula>"Introducir resultado"</formula>
    </cfRule>
    <cfRule type="cellIs" dxfId="728" priority="155" operator="equal">
      <formula>"Meta Conseguida"</formula>
    </cfRule>
    <cfRule type="cellIs" dxfId="727" priority="156" operator="equal">
      <formula>"Meta no Conseguida"</formula>
    </cfRule>
  </conditionalFormatting>
  <conditionalFormatting sqref="N55:N56">
    <cfRule type="cellIs" dxfId="726" priority="151" operator="equal">
      <formula>"Introducir resultado"</formula>
    </cfRule>
    <cfRule type="cellIs" dxfId="725" priority="152" operator="equal">
      <formula>"Meta Conseguida"</formula>
    </cfRule>
    <cfRule type="cellIs" dxfId="724" priority="153" operator="equal">
      <formula>"Meta no Conseguida"</formula>
    </cfRule>
  </conditionalFormatting>
  <conditionalFormatting sqref="N58:N61">
    <cfRule type="cellIs" dxfId="723" priority="148" operator="equal">
      <formula>"Introducir resultado"</formula>
    </cfRule>
    <cfRule type="cellIs" dxfId="722" priority="149" operator="equal">
      <formula>"Meta Conseguida"</formula>
    </cfRule>
    <cfRule type="cellIs" dxfId="721" priority="150" operator="equal">
      <formula>"Meta no Conseguida"</formula>
    </cfRule>
  </conditionalFormatting>
  <conditionalFormatting sqref="N75:N80">
    <cfRule type="cellIs" dxfId="717" priority="142" operator="equal">
      <formula>"Introducir resultado"</formula>
    </cfRule>
    <cfRule type="cellIs" dxfId="716" priority="143" operator="equal">
      <formula>"Meta Conseguida"</formula>
    </cfRule>
    <cfRule type="cellIs" dxfId="715" priority="144" operator="equal">
      <formula>"Meta no Conseguida"</formula>
    </cfRule>
  </conditionalFormatting>
  <conditionalFormatting sqref="N85:N94">
    <cfRule type="cellIs" dxfId="714" priority="139" operator="equal">
      <formula>"Introducir resultado"</formula>
    </cfRule>
    <cfRule type="cellIs" dxfId="713" priority="140" operator="equal">
      <formula>"Meta Conseguida"</formula>
    </cfRule>
    <cfRule type="cellIs" dxfId="712" priority="141" operator="equal">
      <formula>"Meta no Conseguida"</formula>
    </cfRule>
  </conditionalFormatting>
  <conditionalFormatting sqref="M13">
    <cfRule type="cellIs" dxfId="711" priority="136" operator="equal">
      <formula>0</formula>
    </cfRule>
    <cfRule type="cellIs" dxfId="710" priority="137" operator="lessThan">
      <formula>$D13</formula>
    </cfRule>
    <cfRule type="cellIs" dxfId="709" priority="138" operator="greaterThanOrEqual">
      <formula>$D13</formula>
    </cfRule>
  </conditionalFormatting>
  <conditionalFormatting sqref="N13">
    <cfRule type="cellIs" dxfId="708" priority="133" operator="equal">
      <formula>"Introducir resultado"</formula>
    </cfRule>
    <cfRule type="cellIs" dxfId="707" priority="134" operator="equal">
      <formula>"Meta Conseguida"</formula>
    </cfRule>
    <cfRule type="cellIs" dxfId="706" priority="135" operator="equal">
      <formula>"Meta no Conseguida"</formula>
    </cfRule>
  </conditionalFormatting>
  <conditionalFormatting sqref="M14">
    <cfRule type="cellIs" dxfId="705" priority="130" operator="equal">
      <formula>0</formula>
    </cfRule>
    <cfRule type="cellIs" dxfId="704" priority="131" operator="lessThan">
      <formula>$D14</formula>
    </cfRule>
    <cfRule type="cellIs" dxfId="703" priority="132" operator="greaterThanOrEqual">
      <formula>$D14</formula>
    </cfRule>
  </conditionalFormatting>
  <conditionalFormatting sqref="N14">
    <cfRule type="cellIs" dxfId="702" priority="127" operator="equal">
      <formula>"Introducir resultado"</formula>
    </cfRule>
    <cfRule type="cellIs" dxfId="701" priority="128" operator="equal">
      <formula>"Meta Conseguida"</formula>
    </cfRule>
    <cfRule type="cellIs" dxfId="700" priority="129" operator="equal">
      <formula>"Meta no Conseguida"</formula>
    </cfRule>
  </conditionalFormatting>
  <conditionalFormatting sqref="M21">
    <cfRule type="cellIs" dxfId="699" priority="124" operator="equal">
      <formula>0</formula>
    </cfRule>
    <cfRule type="cellIs" dxfId="698" priority="125" operator="lessThan">
      <formula>$D21</formula>
    </cfRule>
    <cfRule type="cellIs" dxfId="697" priority="126" operator="greaterThanOrEqual">
      <formula>$D21</formula>
    </cfRule>
  </conditionalFormatting>
  <conditionalFormatting sqref="M63">
    <cfRule type="cellIs" dxfId="693" priority="118" operator="equal">
      <formula>0</formula>
    </cfRule>
    <cfRule type="cellIs" dxfId="692" priority="119" operator="lessThan">
      <formula>$D63</formula>
    </cfRule>
    <cfRule type="cellIs" dxfId="691" priority="120" operator="greaterThanOrEqual">
      <formula>$D63</formula>
    </cfRule>
  </conditionalFormatting>
  <conditionalFormatting sqref="M65">
    <cfRule type="cellIs" dxfId="687" priority="112" operator="equal">
      <formula>0</formula>
    </cfRule>
    <cfRule type="cellIs" dxfId="686" priority="113" operator="lessThan">
      <formula>$D65</formula>
    </cfRule>
    <cfRule type="cellIs" dxfId="685" priority="114" operator="greaterThanOrEqual">
      <formula>$D65</formula>
    </cfRule>
  </conditionalFormatting>
  <conditionalFormatting sqref="M66">
    <cfRule type="cellIs" dxfId="681" priority="106" operator="equal">
      <formula>0</formula>
    </cfRule>
    <cfRule type="cellIs" dxfId="680" priority="107" operator="lessThan">
      <formula>$D66</formula>
    </cfRule>
    <cfRule type="cellIs" dxfId="679" priority="108" operator="greaterThanOrEqual">
      <formula>$D66</formula>
    </cfRule>
  </conditionalFormatting>
  <conditionalFormatting sqref="M64">
    <cfRule type="cellIs" dxfId="675" priority="100" operator="equal">
      <formula>0</formula>
    </cfRule>
    <cfRule type="cellIs" dxfId="674" priority="101" operator="lessThan">
      <formula>$D64</formula>
    </cfRule>
    <cfRule type="cellIs" dxfId="673" priority="102" operator="greaterThanOrEqual">
      <formula>$D64</formula>
    </cfRule>
  </conditionalFormatting>
  <conditionalFormatting sqref="M68">
    <cfRule type="cellIs" dxfId="669" priority="94" operator="equal">
      <formula>0</formula>
    </cfRule>
    <cfRule type="cellIs" dxfId="668" priority="95" operator="lessThan">
      <formula>$D68</formula>
    </cfRule>
    <cfRule type="cellIs" dxfId="667" priority="96" operator="greaterThanOrEqual">
      <formula>$D68</formula>
    </cfRule>
  </conditionalFormatting>
  <conditionalFormatting sqref="M73">
    <cfRule type="cellIs" dxfId="663" priority="88" operator="equal">
      <formula>0</formula>
    </cfRule>
    <cfRule type="cellIs" dxfId="662" priority="89" operator="lessThan">
      <formula>$D73</formula>
    </cfRule>
    <cfRule type="cellIs" dxfId="661" priority="90" operator="greaterThanOrEqual">
      <formula>$D73</formula>
    </cfRule>
  </conditionalFormatting>
  <conditionalFormatting sqref="M62">
    <cfRule type="cellIs" dxfId="657" priority="82" operator="equal">
      <formula>0</formula>
    </cfRule>
    <cfRule type="cellIs" dxfId="656" priority="83" operator="lessThan">
      <formula>$D62</formula>
    </cfRule>
    <cfRule type="cellIs" dxfId="655" priority="84" operator="greaterThanOrEqual">
      <formula>$D62</formula>
    </cfRule>
  </conditionalFormatting>
  <conditionalFormatting sqref="N44:N47">
    <cfRule type="cellIs" dxfId="654" priority="76" operator="equal">
      <formula>"Introducir resultado"</formula>
    </cfRule>
    <cfRule type="cellIs" dxfId="653" priority="77" operator="equal">
      <formula>"Meta Conseguida"</formula>
    </cfRule>
    <cfRule type="cellIs" dxfId="652" priority="78" operator="equal">
      <formula>"Meta no Conseguida"</formula>
    </cfRule>
  </conditionalFormatting>
  <conditionalFormatting sqref="N50">
    <cfRule type="cellIs" dxfId="651" priority="73" operator="equal">
      <formula>"Introducir resultado"</formula>
    </cfRule>
    <cfRule type="cellIs" dxfId="650" priority="74" operator="equal">
      <formula>"Meta Conseguida"</formula>
    </cfRule>
    <cfRule type="cellIs" dxfId="649" priority="75" operator="equal">
      <formula>"Meta no Conseguida"</formula>
    </cfRule>
  </conditionalFormatting>
  <conditionalFormatting sqref="M76">
    <cfRule type="cellIs" dxfId="648" priority="70" operator="equal">
      <formula>0</formula>
    </cfRule>
    <cfRule type="cellIs" dxfId="647" priority="71" operator="lessThan">
      <formula>$D76</formula>
    </cfRule>
    <cfRule type="cellIs" dxfId="646" priority="72" operator="greaterThan">
      <formula>$D76</formula>
    </cfRule>
  </conditionalFormatting>
  <conditionalFormatting sqref="M36">
    <cfRule type="cellIs" dxfId="645" priority="67" operator="equal">
      <formula>0</formula>
    </cfRule>
    <cfRule type="cellIs" dxfId="644" priority="68" operator="lessThan">
      <formula>$D36</formula>
    </cfRule>
    <cfRule type="cellIs" dxfId="643" priority="69" operator="greaterThanOrEqual">
      <formula>$D36</formula>
    </cfRule>
  </conditionalFormatting>
  <conditionalFormatting sqref="M43">
    <cfRule type="cellIs" dxfId="642" priority="64" operator="equal">
      <formula>0</formula>
    </cfRule>
    <cfRule type="cellIs" dxfId="641" priority="65" operator="lessThan">
      <formula>$D43</formula>
    </cfRule>
    <cfRule type="cellIs" dxfId="640" priority="66" operator="greaterThanOrEqual">
      <formula>$D43</formula>
    </cfRule>
  </conditionalFormatting>
  <conditionalFormatting sqref="N43">
    <cfRule type="cellIs" dxfId="639" priority="61" operator="equal">
      <formula>"Introducir resultado"</formula>
    </cfRule>
    <cfRule type="cellIs" dxfId="638" priority="62" operator="equal">
      <formula>"Meta Conseguida"</formula>
    </cfRule>
    <cfRule type="cellIs" dxfId="637" priority="63" operator="equal">
      <formula>"Meta no Conseguida"</formula>
    </cfRule>
  </conditionalFormatting>
  <conditionalFormatting sqref="N36">
    <cfRule type="cellIs" dxfId="636" priority="58" operator="equal">
      <formula>"Introducir resultado"</formula>
    </cfRule>
    <cfRule type="cellIs" dxfId="635" priority="59" operator="equal">
      <formula>"Meta Conseguida"</formula>
    </cfRule>
    <cfRule type="cellIs" dxfId="634" priority="60" operator="equal">
      <formula>"Meta no Conseguida"</formula>
    </cfRule>
  </conditionalFormatting>
  <conditionalFormatting sqref="N31">
    <cfRule type="cellIs" dxfId="633" priority="55" operator="equal">
      <formula>"Introducir resultado"</formula>
    </cfRule>
    <cfRule type="cellIs" dxfId="632" priority="56" operator="equal">
      <formula>"Meta Conseguida"</formula>
    </cfRule>
    <cfRule type="cellIs" dxfId="631" priority="57" operator="equal">
      <formula>"Meta no Conseguida"</formula>
    </cfRule>
  </conditionalFormatting>
  <conditionalFormatting sqref="N22">
    <cfRule type="cellIs" dxfId="630" priority="52" operator="equal">
      <formula>"Introducir resultado"</formula>
    </cfRule>
    <cfRule type="cellIs" dxfId="629" priority="53" operator="equal">
      <formula>"Meta Conseguida"</formula>
    </cfRule>
    <cfRule type="cellIs" dxfId="628" priority="54" operator="equal">
      <formula>"Meta no Conseguida"</formula>
    </cfRule>
  </conditionalFormatting>
  <conditionalFormatting sqref="N18">
    <cfRule type="cellIs" dxfId="627" priority="49" operator="equal">
      <formula>"Introducir resultado"</formula>
    </cfRule>
    <cfRule type="cellIs" dxfId="626" priority="50" operator="equal">
      <formula>"Meta Conseguida"</formula>
    </cfRule>
    <cfRule type="cellIs" dxfId="625" priority="51" operator="equal">
      <formula>"Meta no Conseguida"</formula>
    </cfRule>
  </conditionalFormatting>
  <conditionalFormatting sqref="J67 J69:J72">
    <cfRule type="cellIs" dxfId="47" priority="46" operator="equal">
      <formula>"Introducir resultado"</formula>
    </cfRule>
    <cfRule type="cellIs" dxfId="46" priority="47" operator="equal">
      <formula>"Meta Conseguida"</formula>
    </cfRule>
    <cfRule type="cellIs" dxfId="45" priority="48" operator="equal">
      <formula>"Meta no Conseguida"</formula>
    </cfRule>
  </conditionalFormatting>
  <conditionalFormatting sqref="J63">
    <cfRule type="cellIs" dxfId="44" priority="43" operator="equal">
      <formula>"Introducir resultado"</formula>
    </cfRule>
    <cfRule type="cellIs" dxfId="43" priority="44" operator="equal">
      <formula>"Meta Conseguida"</formula>
    </cfRule>
    <cfRule type="cellIs" dxfId="42" priority="45" operator="equal">
      <formula>"Meta no Conseguida"</formula>
    </cfRule>
  </conditionalFormatting>
  <conditionalFormatting sqref="J65">
    <cfRule type="cellIs" dxfId="41" priority="40" operator="equal">
      <formula>"Introducir resultado"</formula>
    </cfRule>
    <cfRule type="cellIs" dxfId="40" priority="41" operator="equal">
      <formula>"Meta Conseguida"</formula>
    </cfRule>
    <cfRule type="cellIs" dxfId="39" priority="42" operator="equal">
      <formula>"Meta no Conseguida"</formula>
    </cfRule>
  </conditionalFormatting>
  <conditionalFormatting sqref="J66">
    <cfRule type="cellIs" dxfId="38" priority="37" operator="equal">
      <formula>"Introducir resultado"</formula>
    </cfRule>
    <cfRule type="cellIs" dxfId="37" priority="38" operator="equal">
      <formula>"Meta Conseguida"</formula>
    </cfRule>
    <cfRule type="cellIs" dxfId="36" priority="39" operator="equal">
      <formula>"Meta no Conseguida"</formula>
    </cfRule>
  </conditionalFormatting>
  <conditionalFormatting sqref="J64">
    <cfRule type="cellIs" dxfId="35" priority="34" operator="equal">
      <formula>"Introducir resultado"</formula>
    </cfRule>
    <cfRule type="cellIs" dxfId="34" priority="35" operator="equal">
      <formula>"Meta Conseguida"</formula>
    </cfRule>
    <cfRule type="cellIs" dxfId="33" priority="36" operator="equal">
      <formula>"Meta no Conseguida"</formula>
    </cfRule>
  </conditionalFormatting>
  <conditionalFormatting sqref="J68">
    <cfRule type="cellIs" dxfId="32" priority="31" operator="equal">
      <formula>"Introducir resultado"</formula>
    </cfRule>
    <cfRule type="cellIs" dxfId="31" priority="32" operator="equal">
      <formula>"Meta Conseguida"</formula>
    </cfRule>
    <cfRule type="cellIs" dxfId="30" priority="33" operator="equal">
      <formula>"Meta no Conseguida"</formula>
    </cfRule>
  </conditionalFormatting>
  <conditionalFormatting sqref="J73">
    <cfRule type="cellIs" dxfId="29" priority="28" operator="equal">
      <formula>"Introducir resultado"</formula>
    </cfRule>
    <cfRule type="cellIs" dxfId="28" priority="29" operator="equal">
      <formula>"Meta Conseguida"</formula>
    </cfRule>
    <cfRule type="cellIs" dxfId="27" priority="30" operator="equal">
      <formula>"Meta no Conseguida"</formula>
    </cfRule>
  </conditionalFormatting>
  <conditionalFormatting sqref="J62">
    <cfRule type="cellIs" dxfId="26" priority="25" operator="equal">
      <formula>"Introducir resultado"</formula>
    </cfRule>
    <cfRule type="cellIs" dxfId="25" priority="26" operator="equal">
      <formula>"Meta Conseguida"</formula>
    </cfRule>
    <cfRule type="cellIs" dxfId="24" priority="27" operator="equal">
      <formula>"Meta no Conseguida"</formula>
    </cfRule>
  </conditionalFormatting>
  <conditionalFormatting sqref="N67 N69:N72">
    <cfRule type="cellIs" dxfId="23" priority="22" operator="equal">
      <formula>"Introducir resultado"</formula>
    </cfRule>
    <cfRule type="cellIs" dxfId="22" priority="23" operator="equal">
      <formula>"Meta Conseguida"</formula>
    </cfRule>
    <cfRule type="cellIs" dxfId="21" priority="24" operator="equal">
      <formula>"Meta no Conseguida"</formula>
    </cfRule>
  </conditionalFormatting>
  <conditionalFormatting sqref="N63">
    <cfRule type="cellIs" dxfId="20" priority="19" operator="equal">
      <formula>"Introducir resultado"</formula>
    </cfRule>
    <cfRule type="cellIs" dxfId="19" priority="20" operator="equal">
      <formula>"Meta Conseguida"</formula>
    </cfRule>
    <cfRule type="cellIs" dxfId="18" priority="21" operator="equal">
      <formula>"Meta no Conseguida"</formula>
    </cfRule>
  </conditionalFormatting>
  <conditionalFormatting sqref="N65">
    <cfRule type="cellIs" dxfId="17" priority="16" operator="equal">
      <formula>"Introducir resultado"</formula>
    </cfRule>
    <cfRule type="cellIs" dxfId="16" priority="17" operator="equal">
      <formula>"Meta Conseguida"</formula>
    </cfRule>
    <cfRule type="cellIs" dxfId="15" priority="18" operator="equal">
      <formula>"Meta no Conseguida"</formula>
    </cfRule>
  </conditionalFormatting>
  <conditionalFormatting sqref="N66">
    <cfRule type="cellIs" dxfId="14" priority="13" operator="equal">
      <formula>"Introducir resultado"</formula>
    </cfRule>
    <cfRule type="cellIs" dxfId="13" priority="14" operator="equal">
      <formula>"Meta Conseguida"</formula>
    </cfRule>
    <cfRule type="cellIs" dxfId="12" priority="15" operator="equal">
      <formula>"Meta no Conseguida"</formula>
    </cfRule>
  </conditionalFormatting>
  <conditionalFormatting sqref="N64">
    <cfRule type="cellIs" dxfId="11" priority="10" operator="equal">
      <formula>"Introducir resultado"</formula>
    </cfRule>
    <cfRule type="cellIs" dxfId="10" priority="11" operator="equal">
      <formula>"Meta Conseguida"</formula>
    </cfRule>
    <cfRule type="cellIs" dxfId="9" priority="12" operator="equal">
      <formula>"Meta no Conseguida"</formula>
    </cfRule>
  </conditionalFormatting>
  <conditionalFormatting sqref="N68">
    <cfRule type="cellIs" dxfId="8" priority="7" operator="equal">
      <formula>"Introducir resultado"</formula>
    </cfRule>
    <cfRule type="cellIs" dxfId="7" priority="8" operator="equal">
      <formula>"Meta Conseguida"</formula>
    </cfRule>
    <cfRule type="cellIs" dxfId="6" priority="9" operator="equal">
      <formula>"Meta no Conseguida"</formula>
    </cfRule>
  </conditionalFormatting>
  <conditionalFormatting sqref="N73">
    <cfRule type="cellIs" dxfId="5" priority="4" operator="equal">
      <formula>"Introducir resultado"</formula>
    </cfRule>
    <cfRule type="cellIs" dxfId="4" priority="5" operator="equal">
      <formula>"Meta Conseguida"</formula>
    </cfRule>
    <cfRule type="cellIs" dxfId="3" priority="6" operator="equal">
      <formula>"Meta no Conseguida"</formula>
    </cfRule>
  </conditionalFormatting>
  <conditionalFormatting sqref="N62">
    <cfRule type="cellIs" dxfId="2" priority="1" operator="equal">
      <formula>"Introducir resultado"</formula>
    </cfRule>
    <cfRule type="cellIs" dxfId="1" priority="2" operator="equal">
      <formula>"Meta Conseguida"</formula>
    </cfRule>
    <cfRule type="cellIs" dxfId="0" priority="3" operator="equal">
      <formula>"Meta no Conseguida"</formula>
    </cfRule>
  </conditionalFormatting>
  <pageMargins left="0.70866141732283505" right="0.70866141732283505" top="0.74803149606299202" bottom="0.74803149606299202" header="0.31496062992126" footer="0.31496062992126"/>
  <pageSetup paperSize="9" scale="51" fitToHeight="2" orientation="portrait" r:id="rId1"/>
  <ignoredErrors>
    <ignoredError sqref="E50" formulaRange="1"/>
    <ignoredError sqref="F6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73"/>
  <sheetViews>
    <sheetView zoomScale="85" zoomScaleNormal="85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G19" sqref="G19"/>
    </sheetView>
  </sheetViews>
  <sheetFormatPr baseColWidth="10" defaultColWidth="11.42578125" defaultRowHeight="15.75"/>
  <cols>
    <col min="1" max="1" width="3.5703125" style="3" customWidth="1"/>
    <col min="2" max="3" width="5.7109375" style="3" customWidth="1"/>
    <col min="4" max="4" width="5.7109375" style="4" customWidth="1"/>
    <col min="5" max="5" width="3.5703125" style="117" bestFit="1" customWidth="1"/>
    <col min="6" max="6" width="43.85546875" style="4" customWidth="1"/>
    <col min="7" max="7" width="58" style="4" customWidth="1"/>
    <col min="8" max="8" width="8.140625" style="180" bestFit="1" customWidth="1"/>
    <col min="9" max="9" width="13" style="181" bestFit="1" customWidth="1"/>
    <col min="10" max="10" width="8.42578125" style="240" customWidth="1"/>
    <col min="11" max="11" width="5.7109375" style="183" customWidth="1"/>
    <col min="12" max="12" width="6.28515625" style="183" customWidth="1"/>
    <col min="13" max="13" width="7.42578125" style="158" bestFit="1" customWidth="1"/>
    <col min="14" max="14" width="8.42578125" style="211" customWidth="1"/>
    <col min="15" max="15" width="9.85546875" style="211" bestFit="1" customWidth="1"/>
    <col min="16" max="16" width="14.42578125" style="111" bestFit="1" customWidth="1"/>
    <col min="17" max="17" width="3.140625" customWidth="1"/>
    <col min="18" max="18" width="8" style="4" bestFit="1" customWidth="1"/>
    <col min="19" max="19" width="12.140625" style="5" bestFit="1" customWidth="1"/>
    <col min="20" max="20" width="8.42578125" style="135" customWidth="1"/>
    <col min="21" max="21" width="6.5703125" style="111" bestFit="1" customWidth="1"/>
    <col min="22" max="22" width="3.85546875" style="111" bestFit="1" customWidth="1"/>
    <col min="23" max="23" width="7.28515625" style="111" bestFit="1" customWidth="1"/>
    <col min="24" max="24" width="8.42578125" style="122" customWidth="1"/>
    <col min="25" max="25" width="6.7109375" style="6" customWidth="1"/>
    <col min="26" max="26" width="14.42578125" style="6" bestFit="1" customWidth="1"/>
    <col min="27" max="27" width="4.42578125" style="6" customWidth="1"/>
    <col min="28" max="28" width="8" style="4" bestFit="1" customWidth="1"/>
    <col min="29" max="29" width="12.140625" style="5" bestFit="1" customWidth="1"/>
    <col min="30" max="30" width="8.42578125" style="135" customWidth="1"/>
    <col min="31" max="31" width="6.5703125" style="111" bestFit="1" customWidth="1"/>
    <col min="32" max="32" width="4.42578125" style="111" bestFit="1" customWidth="1"/>
    <col min="33" max="33" width="7.28515625" style="111" bestFit="1" customWidth="1"/>
    <col min="34" max="34" width="8.42578125" style="122" customWidth="1"/>
    <col min="35" max="35" width="6.7109375" style="6" customWidth="1"/>
    <col min="36" max="36" width="8.140625" style="6" bestFit="1" customWidth="1"/>
    <col min="37" max="16384" width="11.42578125" style="6"/>
  </cols>
  <sheetData>
    <row r="2" spans="1:36" s="1" customFormat="1" ht="29.25" customHeight="1" thickBot="1">
      <c r="A2" s="286" t="s">
        <v>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S2" s="6"/>
      <c r="T2" s="133"/>
      <c r="U2" s="133"/>
      <c r="V2" s="133"/>
      <c r="W2" s="133"/>
      <c r="AC2" s="6"/>
      <c r="AD2" s="133"/>
      <c r="AE2" s="133"/>
      <c r="AF2" s="133"/>
      <c r="AG2" s="133"/>
    </row>
    <row r="3" spans="1:36" ht="36.75" customHeight="1" thickBot="1">
      <c r="A3" s="297"/>
      <c r="B3" s="297"/>
      <c r="C3" s="7"/>
      <c r="D3" s="8"/>
      <c r="E3" s="112"/>
      <c r="F3" s="8"/>
      <c r="G3" s="8"/>
      <c r="H3" s="294" t="s">
        <v>186</v>
      </c>
      <c r="I3" s="295"/>
      <c r="J3" s="295"/>
      <c r="K3" s="295"/>
      <c r="L3" s="295"/>
      <c r="M3" s="295"/>
      <c r="N3" s="295"/>
      <c r="O3" s="295"/>
      <c r="P3" s="296"/>
      <c r="R3" s="294" t="s">
        <v>198</v>
      </c>
      <c r="S3" s="295"/>
      <c r="T3" s="295"/>
      <c r="U3" s="295"/>
      <c r="V3" s="295"/>
      <c r="W3" s="295"/>
      <c r="X3" s="295"/>
      <c r="Y3" s="295"/>
      <c r="Z3" s="296"/>
      <c r="AB3" s="294" t="s">
        <v>199</v>
      </c>
      <c r="AC3" s="295"/>
      <c r="AD3" s="295"/>
      <c r="AE3" s="295"/>
      <c r="AF3" s="295"/>
      <c r="AG3" s="295"/>
      <c r="AH3" s="295"/>
      <c r="AI3" s="295"/>
      <c r="AJ3" s="296"/>
    </row>
    <row r="4" spans="1:36" s="224" customFormat="1" ht="37.5" customHeight="1" thickBot="1">
      <c r="A4" s="229" t="s">
        <v>216</v>
      </c>
      <c r="B4" s="225"/>
      <c r="C4" s="225"/>
      <c r="D4" s="225"/>
      <c r="E4" s="225"/>
      <c r="F4" s="225"/>
      <c r="G4" s="225"/>
      <c r="H4" s="226" t="s">
        <v>2</v>
      </c>
      <c r="I4" s="227" t="s">
        <v>3</v>
      </c>
      <c r="J4" s="228"/>
      <c r="K4" s="212"/>
      <c r="L4" s="212"/>
      <c r="M4" s="213"/>
      <c r="N4" s="214">
        <f>+N5+N20+N56</f>
        <v>32.468253968253968</v>
      </c>
      <c r="O4" s="215">
        <f>+O5+O20+O56</f>
        <v>36</v>
      </c>
      <c r="P4" s="216">
        <f>+N4/O4</f>
        <v>0.90189594356261027</v>
      </c>
      <c r="Q4" s="217"/>
      <c r="R4" s="218" t="s">
        <v>2</v>
      </c>
      <c r="S4" s="136" t="s">
        <v>3</v>
      </c>
      <c r="T4" s="219"/>
      <c r="U4" s="220"/>
      <c r="V4" s="220"/>
      <c r="W4" s="220"/>
      <c r="X4" s="221">
        <f>+X5+X20+X56</f>
        <v>32.611111111111114</v>
      </c>
      <c r="Y4" s="222">
        <f>+Y5+Y20+Y56</f>
        <v>36</v>
      </c>
      <c r="Z4" s="223">
        <f>+X4/Y4</f>
        <v>0.90586419753086433</v>
      </c>
      <c r="AB4" s="218" t="s">
        <v>2</v>
      </c>
      <c r="AC4" s="136" t="s">
        <v>3</v>
      </c>
      <c r="AD4" s="219"/>
      <c r="AE4" s="220"/>
      <c r="AF4" s="220"/>
      <c r="AG4" s="220"/>
      <c r="AH4" s="221">
        <f>+AH5+AH20+AH56</f>
        <v>32.611111111111114</v>
      </c>
      <c r="AI4" s="222">
        <f>+AI5+AI20+AI56</f>
        <v>36</v>
      </c>
      <c r="AJ4" s="223">
        <f>+AH4/AI4</f>
        <v>0.90586419753086433</v>
      </c>
    </row>
    <row r="5" spans="1:36" s="202" customFormat="1" ht="24.95" customHeight="1" thickBot="1">
      <c r="B5" s="203" t="s">
        <v>70</v>
      </c>
      <c r="C5" s="204"/>
      <c r="D5" s="204"/>
      <c r="E5" s="204"/>
      <c r="F5" s="204"/>
      <c r="G5" s="204"/>
      <c r="H5" s="204"/>
      <c r="I5" s="204"/>
      <c r="J5" s="233"/>
      <c r="K5" s="205"/>
      <c r="L5" s="205"/>
      <c r="M5" s="204"/>
      <c r="N5" s="206">
        <f>+N6+N15</f>
        <v>7</v>
      </c>
      <c r="O5" s="206">
        <f>+O6+O15</f>
        <v>7</v>
      </c>
      <c r="P5" s="207" t="str">
        <f>+IF(N5/O5=1,"Conseguido",N5/O5)</f>
        <v>Conseguido</v>
      </c>
      <c r="Q5" s="208"/>
      <c r="R5" s="204"/>
      <c r="S5" s="204"/>
      <c r="T5" s="233"/>
      <c r="U5" s="205"/>
      <c r="V5" s="205"/>
      <c r="W5" s="204"/>
      <c r="X5" s="206">
        <f>+X6+X15</f>
        <v>7</v>
      </c>
      <c r="Y5" s="206">
        <f>+Y6+Y15</f>
        <v>7</v>
      </c>
      <c r="Z5" s="207" t="str">
        <f>+IF(X5/Y5=1,"Conseguido",X5/Y5)</f>
        <v>Conseguido</v>
      </c>
      <c r="AB5" s="204"/>
      <c r="AC5" s="204"/>
      <c r="AD5" s="233"/>
      <c r="AE5" s="205"/>
      <c r="AF5" s="205"/>
      <c r="AG5" s="204"/>
      <c r="AH5" s="206">
        <f>+AH6+AH15</f>
        <v>7</v>
      </c>
      <c r="AI5" s="206">
        <f>+AI6+AI15</f>
        <v>7</v>
      </c>
      <c r="AJ5" s="207" t="str">
        <f>+IF(AH5/AI5=1,"Conseguido",AH5/AI5)</f>
        <v>Conseguido</v>
      </c>
    </row>
    <row r="6" spans="1:36" ht="24.95" customHeight="1">
      <c r="A6" s="6"/>
      <c r="B6" s="9"/>
      <c r="C6" s="231" t="s">
        <v>71</v>
      </c>
      <c r="D6" s="157"/>
      <c r="E6" s="157"/>
      <c r="F6" s="157"/>
      <c r="G6" s="157"/>
      <c r="H6" s="159"/>
      <c r="I6" s="159"/>
      <c r="J6" s="234"/>
      <c r="K6" s="184"/>
      <c r="L6" s="184"/>
      <c r="M6" s="159"/>
      <c r="N6" s="197">
        <f>+K7+K9</f>
        <v>5</v>
      </c>
      <c r="O6" s="197">
        <f>+L7+L9</f>
        <v>5</v>
      </c>
      <c r="P6" s="232" t="str">
        <f>+IF(N6/O6=1,"Conseguido",N6/O6)</f>
        <v>Conseguido</v>
      </c>
      <c r="R6" s="159"/>
      <c r="S6" s="159"/>
      <c r="T6" s="234"/>
      <c r="U6" s="184"/>
      <c r="V6" s="184"/>
      <c r="W6" s="159"/>
      <c r="X6" s="197">
        <f>+U7+U9</f>
        <v>5</v>
      </c>
      <c r="Y6" s="197">
        <f>+V7+V9</f>
        <v>5</v>
      </c>
      <c r="Z6" s="232" t="str">
        <f>+IF(X6/Y6=1,"Conseguido",X6/Y6)</f>
        <v>Conseguido</v>
      </c>
      <c r="AB6" s="159"/>
      <c r="AC6" s="159"/>
      <c r="AD6" s="234"/>
      <c r="AE6" s="184"/>
      <c r="AF6" s="184"/>
      <c r="AG6" s="159"/>
      <c r="AH6" s="197">
        <f>+AE7+AE9</f>
        <v>5</v>
      </c>
      <c r="AI6" s="197">
        <f>+AF7+AF9</f>
        <v>5</v>
      </c>
      <c r="AJ6" s="232" t="str">
        <f>+IF(AH6/AI6=1,"Conseguido",AH6/AI6)</f>
        <v>Conseguido</v>
      </c>
    </row>
    <row r="7" spans="1:36" ht="24.95" customHeight="1">
      <c r="A7" s="6"/>
      <c r="B7" s="9"/>
      <c r="C7" s="10"/>
      <c r="D7" s="11" t="s">
        <v>72</v>
      </c>
      <c r="E7" s="113"/>
      <c r="F7" s="12"/>
      <c r="G7" s="12"/>
      <c r="H7" s="160"/>
      <c r="I7" s="161"/>
      <c r="J7" s="168"/>
      <c r="K7" s="182">
        <f>SUM(J8)</f>
        <v>1</v>
      </c>
      <c r="L7" s="182">
        <f>+COUNT(J8)</f>
        <v>1</v>
      </c>
      <c r="M7" s="162">
        <f>+K7/L7</f>
        <v>1</v>
      </c>
      <c r="N7" s="198"/>
      <c r="O7" s="199"/>
      <c r="P7" s="192"/>
      <c r="R7" s="160"/>
      <c r="S7" s="161"/>
      <c r="T7" s="168"/>
      <c r="U7" s="266">
        <f>SUM(T8)</f>
        <v>1</v>
      </c>
      <c r="V7" s="267">
        <f>+COUNT(T8)</f>
        <v>1</v>
      </c>
      <c r="W7" s="162">
        <f>+U7/V7</f>
        <v>1</v>
      </c>
      <c r="X7" s="268"/>
      <c r="Y7" s="269"/>
      <c r="Z7" s="270"/>
      <c r="AB7" s="160"/>
      <c r="AC7" s="161"/>
      <c r="AD7" s="168"/>
      <c r="AE7" s="266">
        <f>SUM(AD8)</f>
        <v>1</v>
      </c>
      <c r="AF7" s="267">
        <f>+COUNT(AD8)</f>
        <v>1</v>
      </c>
      <c r="AG7" s="162">
        <f>+AE7/AF7</f>
        <v>1</v>
      </c>
      <c r="AH7" s="268"/>
      <c r="AI7" s="269"/>
      <c r="AJ7" s="270"/>
    </row>
    <row r="8" spans="1:36" ht="24.95" customHeight="1">
      <c r="A8" s="6"/>
      <c r="B8" s="9"/>
      <c r="C8" s="10"/>
      <c r="D8" s="13"/>
      <c r="E8" s="114" t="str">
        <f>+Indicadores!A84</f>
        <v>I50</v>
      </c>
      <c r="F8" s="155" t="str">
        <f>+Indicadores!B84</f>
        <v xml:space="preserve"> Indicadores do programa estratexico do centro</v>
      </c>
      <c r="G8" s="156" t="str">
        <f>+Indicadores!C84</f>
        <v>DE-01: Programación e desenvolvemento estratéxico</v>
      </c>
      <c r="H8" s="163">
        <f>+Indicadores!D84</f>
        <v>50</v>
      </c>
      <c r="I8" s="164">
        <f>+Indicadores!E84</f>
        <v>55</v>
      </c>
      <c r="J8" s="235">
        <f>+IF(H8=0,1,IF(I8&gt;H8,1,I8/H8))</f>
        <v>1</v>
      </c>
      <c r="K8" s="185"/>
      <c r="L8" s="185"/>
      <c r="M8" s="165"/>
      <c r="N8" s="198"/>
      <c r="O8" s="199"/>
      <c r="P8" s="192"/>
      <c r="R8" s="163">
        <f>+Indicadores!H84</f>
        <v>50</v>
      </c>
      <c r="S8" s="164">
        <f>+Indicadores!I84</f>
        <v>55</v>
      </c>
      <c r="T8" s="235">
        <f>+IF(R8=0,1,IF(S8&gt;R8,1,S8/R8))</f>
        <v>1</v>
      </c>
      <c r="U8" s="271"/>
      <c r="V8" s="271"/>
      <c r="W8" s="165"/>
      <c r="X8" s="268"/>
      <c r="Y8" s="269"/>
      <c r="Z8" s="270"/>
      <c r="AB8" s="163">
        <f>+Indicadores!L84</f>
        <v>50</v>
      </c>
      <c r="AC8" s="164">
        <f>+Indicadores!M84</f>
        <v>55</v>
      </c>
      <c r="AD8" s="235">
        <f>+IF(AB8=0,1,IF(AC8&gt;AB8,1,AC8/AB8))</f>
        <v>1</v>
      </c>
      <c r="AE8" s="271"/>
      <c r="AF8" s="271"/>
      <c r="AG8" s="165"/>
      <c r="AH8" s="268"/>
      <c r="AI8" s="269"/>
      <c r="AJ8" s="270"/>
    </row>
    <row r="9" spans="1:36" ht="24.95" customHeight="1">
      <c r="A9" s="6"/>
      <c r="B9" s="9"/>
      <c r="C9" s="10"/>
      <c r="D9" s="11" t="s">
        <v>73</v>
      </c>
      <c r="E9" s="113"/>
      <c r="F9" s="12"/>
      <c r="G9" s="12"/>
      <c r="H9" s="166"/>
      <c r="I9" s="167"/>
      <c r="J9" s="168"/>
      <c r="K9" s="182">
        <f>SUM(J11:J14)</f>
        <v>4</v>
      </c>
      <c r="L9" s="182">
        <f>+COUNT(J11:J14)</f>
        <v>4</v>
      </c>
      <c r="M9" s="168">
        <f>+K9/L9</f>
        <v>1</v>
      </c>
      <c r="N9" s="198"/>
      <c r="O9" s="199"/>
      <c r="P9" s="192"/>
      <c r="R9" s="166"/>
      <c r="S9" s="167"/>
      <c r="T9" s="168"/>
      <c r="U9" s="266">
        <f>SUM(T11:T14)</f>
        <v>4</v>
      </c>
      <c r="V9" s="267">
        <f>+COUNT(T11:T14)</f>
        <v>4</v>
      </c>
      <c r="W9" s="168">
        <f>+U9/V9</f>
        <v>1</v>
      </c>
      <c r="X9" s="268"/>
      <c r="Y9" s="269"/>
      <c r="Z9" s="270"/>
      <c r="AB9" s="166"/>
      <c r="AC9" s="167"/>
      <c r="AD9" s="168"/>
      <c r="AE9" s="266">
        <f>SUM(AD11:AD14)</f>
        <v>4</v>
      </c>
      <c r="AF9" s="267">
        <f>+COUNT(AD11:AD14)</f>
        <v>4</v>
      </c>
      <c r="AG9" s="168">
        <f>+AE9/AF9</f>
        <v>1</v>
      </c>
      <c r="AH9" s="268"/>
      <c r="AI9" s="269"/>
      <c r="AJ9" s="270"/>
    </row>
    <row r="10" spans="1:36" ht="24.95" customHeight="1">
      <c r="A10" s="6"/>
      <c r="B10" s="9"/>
      <c r="C10" s="10"/>
      <c r="D10" s="15"/>
      <c r="E10" s="115" t="str">
        <f>+Indicadores!A12</f>
        <v>I4</v>
      </c>
      <c r="F10" s="16" t="str">
        <f>+Indicadores!B12</f>
        <v>Resultados dos indicadores do SGC</v>
      </c>
      <c r="G10" s="16" t="str">
        <f>+Indicadores!C12</f>
        <v>DE-02  Seguimento e Medición;  Este indicador mostra os resultados do conxunto dos indicadores do cadro de mando</v>
      </c>
      <c r="H10" s="187">
        <f>+Indicadores!D12</f>
        <v>36</v>
      </c>
      <c r="I10" s="285">
        <f>+Indicadores!E12</f>
        <v>32.468253968253968</v>
      </c>
      <c r="J10" s="236">
        <f t="shared" ref="J10:J14" si="0">+IF(H10=0,1,IF(I10&gt;H10,1,I10/H10))</f>
        <v>0.90189594356261027</v>
      </c>
      <c r="K10" s="190" t="s">
        <v>220</v>
      </c>
      <c r="L10" s="190"/>
      <c r="M10" s="189"/>
      <c r="N10" s="200"/>
      <c r="O10" s="188"/>
      <c r="P10" s="193"/>
      <c r="R10" s="272">
        <f>+Y4</f>
        <v>36</v>
      </c>
      <c r="S10" s="273">
        <f>+X4</f>
        <v>32.611111111111114</v>
      </c>
      <c r="T10" s="237">
        <f t="shared" ref="T10:T14" si="1">+IF(R10=0,1,IF(S10&gt;R10,1,S10/R10))</f>
        <v>0.90586419753086433</v>
      </c>
      <c r="U10" s="190" t="s">
        <v>220</v>
      </c>
      <c r="V10" s="158"/>
      <c r="W10" s="158"/>
      <c r="X10" s="268"/>
      <c r="Y10" s="269"/>
      <c r="Z10" s="270"/>
      <c r="AB10" s="272">
        <f>+AI4</f>
        <v>36</v>
      </c>
      <c r="AC10" s="273">
        <f>+AH4</f>
        <v>32.611111111111114</v>
      </c>
      <c r="AD10" s="237">
        <f t="shared" ref="AD10:AD14" si="2">+IF(AB10=0,1,IF(AC10&gt;AB10,1,AC10/AB10))</f>
        <v>0.90586419753086433</v>
      </c>
      <c r="AE10" s="190"/>
      <c r="AF10" s="158"/>
      <c r="AG10" s="158"/>
      <c r="AH10" s="268"/>
      <c r="AI10" s="269"/>
      <c r="AJ10" s="270"/>
    </row>
    <row r="11" spans="1:36" ht="24.95" customHeight="1">
      <c r="A11" s="6"/>
      <c r="B11" s="9"/>
      <c r="C11" s="10"/>
      <c r="D11" s="15"/>
      <c r="E11" s="115" t="str">
        <f>+Indicadores!A22</f>
        <v>I10</v>
      </c>
      <c r="F11" s="16" t="str">
        <f>+Indicadores!B22</f>
        <v>Indicadores de resultados</v>
      </c>
      <c r="G11" s="16" t="str">
        <f>+Indicadores!C22</f>
        <v>DE-02  Seguimento e Medición; 
DE-03 Revisión do sistema pola dirección</v>
      </c>
      <c r="H11" s="166">
        <f>+Indicadores!D22</f>
        <v>50</v>
      </c>
      <c r="I11" s="169">
        <f>+Indicadores!E22</f>
        <v>55</v>
      </c>
      <c r="J11" s="237">
        <f t="shared" si="0"/>
        <v>1</v>
      </c>
      <c r="N11" s="198"/>
      <c r="O11" s="199"/>
      <c r="P11" s="192"/>
      <c r="R11" s="166">
        <f>+Indicadores!H22</f>
        <v>50</v>
      </c>
      <c r="S11" s="169">
        <f>+Indicadores!I22</f>
        <v>55</v>
      </c>
      <c r="T11" s="237">
        <f t="shared" si="1"/>
        <v>1</v>
      </c>
      <c r="U11" s="158"/>
      <c r="V11" s="158"/>
      <c r="W11" s="158"/>
      <c r="X11" s="268"/>
      <c r="Y11" s="269"/>
      <c r="Z11" s="270"/>
      <c r="AB11" s="166">
        <f>+Indicadores!L22</f>
        <v>50</v>
      </c>
      <c r="AC11" s="169">
        <f>+Indicadores!M22</f>
        <v>55</v>
      </c>
      <c r="AD11" s="237">
        <f t="shared" si="2"/>
        <v>1</v>
      </c>
      <c r="AE11" s="158"/>
      <c r="AF11" s="158"/>
      <c r="AG11" s="158"/>
      <c r="AH11" s="268"/>
      <c r="AI11" s="269"/>
      <c r="AJ11" s="270"/>
    </row>
    <row r="12" spans="1:36" ht="24.95" customHeight="1">
      <c r="A12" s="6"/>
      <c r="B12" s="9"/>
      <c r="C12" s="10"/>
      <c r="D12" s="15"/>
      <c r="E12" s="115" t="str">
        <f>+Indicadores!A35</f>
        <v>I12</v>
      </c>
      <c r="F12" s="16" t="str">
        <f>+Indicadores!B35</f>
        <v>Resultados de inserción laboral</v>
      </c>
      <c r="G12" s="16" t="str">
        <f>+Indicadores!C35</f>
        <v>DE-02  Seguimento e Medición; 
DE-03 Revisión do sistema pola dirección</v>
      </c>
      <c r="H12" s="166">
        <f>+Indicadores!D35</f>
        <v>50</v>
      </c>
      <c r="I12" s="169">
        <f>+Indicadores!E35</f>
        <v>55</v>
      </c>
      <c r="J12" s="237">
        <f t="shared" si="0"/>
        <v>1</v>
      </c>
      <c r="N12" s="198"/>
      <c r="O12" s="199"/>
      <c r="P12" s="192"/>
      <c r="R12" s="166">
        <f>+Indicadores!H35</f>
        <v>50</v>
      </c>
      <c r="S12" s="169">
        <f>+Indicadores!I35</f>
        <v>55</v>
      </c>
      <c r="T12" s="237">
        <f t="shared" si="1"/>
        <v>1</v>
      </c>
      <c r="U12" s="158"/>
      <c r="V12" s="158"/>
      <c r="W12" s="158"/>
      <c r="X12" s="268"/>
      <c r="Y12" s="269"/>
      <c r="Z12" s="270"/>
      <c r="AB12" s="166">
        <f>+Indicadores!L35</f>
        <v>50</v>
      </c>
      <c r="AC12" s="169">
        <f>+Indicadores!M35</f>
        <v>55</v>
      </c>
      <c r="AD12" s="237">
        <f t="shared" si="2"/>
        <v>1</v>
      </c>
      <c r="AE12" s="158"/>
      <c r="AF12" s="158"/>
      <c r="AG12" s="158"/>
      <c r="AH12" s="268"/>
      <c r="AI12" s="269"/>
      <c r="AJ12" s="270"/>
    </row>
    <row r="13" spans="1:36" ht="24.95" customHeight="1">
      <c r="A13" s="6"/>
      <c r="B13" s="9"/>
      <c r="C13" s="10"/>
      <c r="D13" s="15"/>
      <c r="E13" s="116" t="str">
        <f>+Indicadores!A48</f>
        <v>I21</v>
      </c>
      <c r="F13" s="108" t="str">
        <f>+Indicadores!B48</f>
        <v>Taxa de abandono  (Egreso)</v>
      </c>
      <c r="G13" s="14" t="str">
        <f>+Indicadores!C48</f>
        <v>DE-02  Seguimento e Medición; 
DE-03 Revisión do sistema pola dirección</v>
      </c>
      <c r="H13" s="166">
        <f>+Indicadores!D48</f>
        <v>50</v>
      </c>
      <c r="I13" s="169">
        <f>+Indicadores!E48</f>
        <v>55</v>
      </c>
      <c r="J13" s="237">
        <f t="shared" si="0"/>
        <v>1</v>
      </c>
      <c r="N13" s="198"/>
      <c r="O13" s="199"/>
      <c r="P13" s="192"/>
      <c r="R13" s="166">
        <f>+Indicadores!H48</f>
        <v>50</v>
      </c>
      <c r="S13" s="169">
        <f>+Indicadores!I48</f>
        <v>55</v>
      </c>
      <c r="T13" s="237">
        <f t="shared" si="1"/>
        <v>1</v>
      </c>
      <c r="U13" s="158"/>
      <c r="V13" s="158"/>
      <c r="W13" s="158"/>
      <c r="X13" s="268"/>
      <c r="Y13" s="269"/>
      <c r="Z13" s="270"/>
      <c r="AB13" s="166">
        <f>+Indicadores!L48</f>
        <v>50</v>
      </c>
      <c r="AC13" s="169">
        <f>+Indicadores!M48</f>
        <v>55</v>
      </c>
      <c r="AD13" s="237">
        <f t="shared" si="2"/>
        <v>1</v>
      </c>
      <c r="AE13" s="158"/>
      <c r="AF13" s="158"/>
      <c r="AG13" s="158"/>
      <c r="AH13" s="268"/>
      <c r="AI13" s="269"/>
      <c r="AJ13" s="270"/>
    </row>
    <row r="14" spans="1:36" ht="24.95" customHeight="1">
      <c r="A14" s="6"/>
      <c r="B14" s="9"/>
      <c r="C14" s="10"/>
      <c r="D14" s="15"/>
      <c r="E14" s="116" t="str">
        <f>+Indicadores!A49</f>
        <v>I22</v>
      </c>
      <c r="F14" s="196" t="str">
        <f>+Indicadores!B49</f>
        <v>Taxa de cambio de estudo</v>
      </c>
      <c r="G14" s="17" t="str">
        <f>+Indicadores!C49</f>
        <v>DE-02  Seguimento e Medición; 
DE-03 Revisión do sistema pola dirección</v>
      </c>
      <c r="H14" s="166">
        <f>+Indicadores!D49</f>
        <v>50</v>
      </c>
      <c r="I14" s="169">
        <f>+Indicadores!E49</f>
        <v>55</v>
      </c>
      <c r="J14" s="237">
        <f t="shared" si="0"/>
        <v>1</v>
      </c>
      <c r="N14" s="198"/>
      <c r="O14" s="199"/>
      <c r="P14" s="192"/>
      <c r="R14" s="166">
        <f>+Indicadores!H49</f>
        <v>50</v>
      </c>
      <c r="S14" s="169">
        <f>+Indicadores!I49</f>
        <v>55</v>
      </c>
      <c r="T14" s="237">
        <f t="shared" si="1"/>
        <v>1</v>
      </c>
      <c r="U14" s="158"/>
      <c r="V14" s="158"/>
      <c r="W14" s="158"/>
      <c r="X14" s="268"/>
      <c r="Y14" s="269"/>
      <c r="Z14" s="270"/>
      <c r="AB14" s="166">
        <f>+Indicadores!L49</f>
        <v>50</v>
      </c>
      <c r="AC14" s="169">
        <f>+Indicadores!M49</f>
        <v>55</v>
      </c>
      <c r="AD14" s="237">
        <f t="shared" si="2"/>
        <v>1</v>
      </c>
      <c r="AE14" s="158"/>
      <c r="AF14" s="158"/>
      <c r="AG14" s="158"/>
      <c r="AH14" s="268"/>
      <c r="AI14" s="269"/>
      <c r="AJ14" s="270"/>
    </row>
    <row r="15" spans="1:36" ht="24.95" customHeight="1">
      <c r="A15" s="6"/>
      <c r="B15" s="9"/>
      <c r="C15" s="157" t="s">
        <v>77</v>
      </c>
      <c r="D15" s="157"/>
      <c r="E15" s="157"/>
      <c r="F15" s="157"/>
      <c r="G15" s="157"/>
      <c r="H15" s="159"/>
      <c r="I15" s="159"/>
      <c r="J15" s="234"/>
      <c r="K15" s="184"/>
      <c r="L15" s="184"/>
      <c r="M15" s="159"/>
      <c r="N15" s="197">
        <f>+K16+K18</f>
        <v>2</v>
      </c>
      <c r="O15" s="197">
        <f>+L16+L18</f>
        <v>2</v>
      </c>
      <c r="P15" s="191" t="str">
        <f>+IF(N15/O15=1,"Conseguido",N15/O15)</f>
        <v>Conseguido</v>
      </c>
      <c r="R15" s="159"/>
      <c r="S15" s="159"/>
      <c r="T15" s="234"/>
      <c r="U15" s="184"/>
      <c r="V15" s="184"/>
      <c r="W15" s="159"/>
      <c r="X15" s="197">
        <f>+U16+U18</f>
        <v>2</v>
      </c>
      <c r="Y15" s="197">
        <f>+V16+V18</f>
        <v>2</v>
      </c>
      <c r="Z15" s="191" t="str">
        <f>+IF(X15/Y15=1,"Conseguido",X15/Y15)</f>
        <v>Conseguido</v>
      </c>
      <c r="AB15" s="159"/>
      <c r="AC15" s="159"/>
      <c r="AD15" s="234"/>
      <c r="AE15" s="184"/>
      <c r="AF15" s="184"/>
      <c r="AG15" s="159"/>
      <c r="AH15" s="197">
        <f>+AE16+AE18</f>
        <v>2</v>
      </c>
      <c r="AI15" s="197">
        <f>+AF16+AF18</f>
        <v>2</v>
      </c>
      <c r="AJ15" s="191" t="str">
        <f>+IF(AH15/AI15=1,"Conseguido",AH15/AI15)</f>
        <v>Conseguido</v>
      </c>
    </row>
    <row r="16" spans="1:36" ht="24.95" customHeight="1">
      <c r="A16" s="6"/>
      <c r="B16" s="9"/>
      <c r="C16" s="10"/>
      <c r="D16" s="11" t="s">
        <v>78</v>
      </c>
      <c r="E16" s="113"/>
      <c r="F16" s="12"/>
      <c r="G16" s="12"/>
      <c r="H16" s="160"/>
      <c r="I16" s="161"/>
      <c r="J16" s="168"/>
      <c r="K16" s="182">
        <f>SUM(J17)</f>
        <v>1</v>
      </c>
      <c r="L16" s="182">
        <f>+COUNT(J17)</f>
        <v>1</v>
      </c>
      <c r="M16" s="162">
        <f>+K16/L16</f>
        <v>1</v>
      </c>
      <c r="N16" s="199"/>
      <c r="O16" s="199"/>
      <c r="P16" s="192"/>
      <c r="R16" s="132"/>
      <c r="S16" s="126"/>
      <c r="T16" s="134"/>
      <c r="U16" s="129">
        <f>SUM(T17)</f>
        <v>1</v>
      </c>
      <c r="V16" s="125">
        <f>+COUNT(T17)</f>
        <v>1</v>
      </c>
      <c r="W16" s="128">
        <f>+U16/V16</f>
        <v>1</v>
      </c>
      <c r="X16" s="123"/>
      <c r="Y16" s="118"/>
      <c r="Z16" s="119"/>
      <c r="AB16" s="132"/>
      <c r="AC16" s="126"/>
      <c r="AD16" s="134"/>
      <c r="AE16" s="129">
        <f>SUM(AD17)</f>
        <v>1</v>
      </c>
      <c r="AF16" s="125">
        <f>+COUNT(AD17)</f>
        <v>1</v>
      </c>
      <c r="AG16" s="128">
        <f>+AE16/AF16</f>
        <v>1</v>
      </c>
      <c r="AH16" s="123"/>
      <c r="AI16" s="118"/>
      <c r="AJ16" s="119"/>
    </row>
    <row r="17" spans="1:36" ht="24.95" customHeight="1">
      <c r="A17" s="6"/>
      <c r="B17" s="9"/>
      <c r="C17" s="10"/>
      <c r="D17" s="13"/>
      <c r="E17" s="127" t="str">
        <f>+Indicadores!A62</f>
        <v>I27</v>
      </c>
      <c r="F17" s="14" t="str">
        <f>+Indicadores!B62</f>
        <v>Nº QSP recibidas</v>
      </c>
      <c r="G17" s="14" t="str">
        <f>+Indicadores!C62</f>
        <v>MC-02: Xestión das queixas, suxestións e parabéns</v>
      </c>
      <c r="H17" s="163">
        <f>+Indicadores!D62</f>
        <v>0</v>
      </c>
      <c r="I17" s="164">
        <f>+Indicadores!E62</f>
        <v>55</v>
      </c>
      <c r="J17" s="235">
        <f>+IF(H17=0,1,IF(I17&gt;H17,1,I17/H17))</f>
        <v>1</v>
      </c>
      <c r="K17" s="185"/>
      <c r="L17" s="185"/>
      <c r="M17" s="165"/>
      <c r="N17" s="199"/>
      <c r="O17" s="199"/>
      <c r="P17" s="192"/>
      <c r="R17" s="163">
        <f>+Indicadores!H62</f>
        <v>0</v>
      </c>
      <c r="S17" s="164">
        <f>+Indicadores!I62</f>
        <v>55</v>
      </c>
      <c r="T17" s="235">
        <f>+IF(R17=0,1,IF(S17&gt;R17,1,S17/R17))</f>
        <v>1</v>
      </c>
      <c r="U17" s="185"/>
      <c r="V17" s="185"/>
      <c r="W17" s="165"/>
      <c r="X17" s="199"/>
      <c r="Y17" s="199"/>
      <c r="Z17" s="192"/>
      <c r="AB17" s="163">
        <f>+Indicadores!L62</f>
        <v>0</v>
      </c>
      <c r="AC17" s="164">
        <f>+Indicadores!M62</f>
        <v>55</v>
      </c>
      <c r="AD17" s="235">
        <f>+IF(AB17=0,1,IF(AC17&gt;AB17,1,AC17/AB17))</f>
        <v>1</v>
      </c>
      <c r="AE17" s="185"/>
      <c r="AF17" s="185"/>
      <c r="AG17" s="165"/>
      <c r="AH17" s="199"/>
      <c r="AI17" s="199"/>
      <c r="AJ17" s="192"/>
    </row>
    <row r="18" spans="1:36" ht="24.95" customHeight="1">
      <c r="A18" s="6"/>
      <c r="B18" s="9"/>
      <c r="C18" s="10"/>
      <c r="D18" s="15" t="s">
        <v>79</v>
      </c>
      <c r="E18" s="115"/>
      <c r="F18" s="23"/>
      <c r="G18" s="23"/>
      <c r="H18" s="166"/>
      <c r="I18" s="167"/>
      <c r="J18" s="237"/>
      <c r="K18" s="183">
        <f>SUM(J19)</f>
        <v>1</v>
      </c>
      <c r="L18" s="183">
        <f>+COUNT(J19)</f>
        <v>1</v>
      </c>
      <c r="M18" s="170">
        <f>+K18/L18</f>
        <v>1</v>
      </c>
      <c r="N18" s="199"/>
      <c r="O18" s="199"/>
      <c r="P18" s="192"/>
      <c r="R18" s="166"/>
      <c r="S18" s="167"/>
      <c r="T18" s="237"/>
      <c r="U18" s="183">
        <f>SUM(T19)</f>
        <v>1</v>
      </c>
      <c r="V18" s="183">
        <f>+COUNT(T19)</f>
        <v>1</v>
      </c>
      <c r="W18" s="170">
        <f>+U18/V18</f>
        <v>1</v>
      </c>
      <c r="X18" s="199"/>
      <c r="Y18" s="199"/>
      <c r="Z18" s="192"/>
      <c r="AB18" s="166"/>
      <c r="AC18" s="167"/>
      <c r="AD18" s="237"/>
      <c r="AE18" s="183">
        <f>SUM(AD19)</f>
        <v>1</v>
      </c>
      <c r="AF18" s="183">
        <f>+COUNT(AD19)</f>
        <v>1</v>
      </c>
      <c r="AG18" s="170">
        <f>+AE18/AF18</f>
        <v>1</v>
      </c>
      <c r="AH18" s="199"/>
      <c r="AI18" s="199"/>
      <c r="AJ18" s="192"/>
    </row>
    <row r="19" spans="1:36" ht="24.95" customHeight="1" thickBot="1">
      <c r="A19" s="6"/>
      <c r="B19" s="18"/>
      <c r="C19" s="19"/>
      <c r="D19" s="20"/>
      <c r="E19" s="116" t="str">
        <f>+Indicadores!A43</f>
        <v>I20</v>
      </c>
      <c r="F19" s="17" t="str">
        <f>+Indicadores!B43</f>
        <v>Índices das enquisas de satisfacción</v>
      </c>
      <c r="G19" s="17" t="str">
        <f>+Indicadores!C43</f>
        <v>MC-05 Medición satisfacción</v>
      </c>
      <c r="H19" s="171">
        <f>+Indicadores!D43</f>
        <v>3</v>
      </c>
      <c r="I19" s="172">
        <f>+Indicadores!E43</f>
        <v>3.5</v>
      </c>
      <c r="J19" s="238">
        <f>+IF(H19=0,1,IF(I19&gt;H19,1,I19/H19))</f>
        <v>1</v>
      </c>
      <c r="K19" s="186"/>
      <c r="L19" s="186"/>
      <c r="M19" s="173"/>
      <c r="N19" s="209"/>
      <c r="O19" s="209"/>
      <c r="P19" s="194"/>
      <c r="R19" s="171">
        <f>+Indicadores!H43</f>
        <v>3</v>
      </c>
      <c r="S19" s="172">
        <f>+Indicadores!I43</f>
        <v>3.5</v>
      </c>
      <c r="T19" s="238">
        <f>+IF(R19=0,1,IF(S19&gt;R19,1,S19/R19))</f>
        <v>1</v>
      </c>
      <c r="U19" s="186"/>
      <c r="V19" s="186"/>
      <c r="W19" s="173"/>
      <c r="X19" s="209"/>
      <c r="Y19" s="209"/>
      <c r="Z19" s="194"/>
      <c r="AB19" s="171">
        <f>+Indicadores!L43</f>
        <v>3</v>
      </c>
      <c r="AC19" s="172">
        <f>+Indicadores!M43</f>
        <v>3.5</v>
      </c>
      <c r="AD19" s="238">
        <f>+IF(AB19=0,1,IF(AC19&gt;AB19,1,AC19/AB19))</f>
        <v>1</v>
      </c>
      <c r="AE19" s="186"/>
      <c r="AF19" s="186"/>
      <c r="AG19" s="173"/>
      <c r="AH19" s="209"/>
      <c r="AI19" s="209"/>
      <c r="AJ19" s="194"/>
    </row>
    <row r="20" spans="1:36" s="2" customFormat="1" ht="24.95" customHeight="1" thickBot="1">
      <c r="B20" s="203" t="s">
        <v>80</v>
      </c>
      <c r="C20" s="204"/>
      <c r="D20" s="204"/>
      <c r="E20" s="204"/>
      <c r="F20" s="204"/>
      <c r="G20" s="204"/>
      <c r="H20" s="204"/>
      <c r="I20" s="204"/>
      <c r="J20" s="233"/>
      <c r="K20" s="205"/>
      <c r="L20" s="205"/>
      <c r="M20" s="204"/>
      <c r="N20" s="206">
        <f>+N21+N30+N45+N48</f>
        <v>18.357142857142858</v>
      </c>
      <c r="O20" s="206">
        <f>+O21+O30+O45+O48</f>
        <v>19</v>
      </c>
      <c r="P20" s="230">
        <f>+IF(N20/O20=1,"Conseguido",N20/O20)</f>
        <v>0.96616541353383456</v>
      </c>
      <c r="R20" s="204"/>
      <c r="S20" s="204"/>
      <c r="T20" s="233"/>
      <c r="U20" s="205"/>
      <c r="V20" s="205"/>
      <c r="W20" s="204"/>
      <c r="X20" s="206">
        <f>+X21+X30+X45+X48</f>
        <v>18.5</v>
      </c>
      <c r="Y20" s="206">
        <f>+Y21+Y30+Y45+Y48</f>
        <v>19</v>
      </c>
      <c r="Z20" s="230">
        <f>+IF(X20/Y20=1,"Conseguido",X20/Y20)</f>
        <v>0.97368421052631582</v>
      </c>
      <c r="AB20" s="204"/>
      <c r="AC20" s="204"/>
      <c r="AD20" s="233"/>
      <c r="AE20" s="205"/>
      <c r="AF20" s="205"/>
      <c r="AG20" s="204"/>
      <c r="AH20" s="206">
        <f>+AH21+AH30+AH45+AH48</f>
        <v>18.5</v>
      </c>
      <c r="AI20" s="206">
        <f>+AI21+AI30+AI45+AI48</f>
        <v>19</v>
      </c>
      <c r="AJ20" s="230">
        <f>+IF(AH20/AI20=1,"Conseguido",AH20/AI20)</f>
        <v>0.97368421052631582</v>
      </c>
    </row>
    <row r="21" spans="1:36" ht="24.95" customHeight="1">
      <c r="A21" s="6"/>
      <c r="B21" s="21"/>
      <c r="C21" s="157" t="s">
        <v>81</v>
      </c>
      <c r="D21" s="157"/>
      <c r="E21" s="157"/>
      <c r="F21" s="157"/>
      <c r="G21" s="157"/>
      <c r="H21" s="159"/>
      <c r="I21" s="159"/>
      <c r="J21" s="234"/>
      <c r="K21" s="184"/>
      <c r="L21" s="184"/>
      <c r="M21" s="159"/>
      <c r="N21" s="197">
        <f>+K22+K24+K28</f>
        <v>5</v>
      </c>
      <c r="O21" s="197">
        <f>+L22+L24+L28</f>
        <v>5</v>
      </c>
      <c r="P21" s="191" t="str">
        <f>+IF(N21/O21=1,"Conseguido",N21/O21)</f>
        <v>Conseguido</v>
      </c>
      <c r="R21" s="159"/>
      <c r="S21" s="159"/>
      <c r="T21" s="234"/>
      <c r="U21" s="184"/>
      <c r="V21" s="184"/>
      <c r="W21" s="159"/>
      <c r="X21" s="197">
        <f>+U22+U24+U28</f>
        <v>5</v>
      </c>
      <c r="Y21" s="197">
        <f>+V22+V24+V28</f>
        <v>5</v>
      </c>
      <c r="Z21" s="191" t="str">
        <f>+IF(X21/Y21=1,"Conseguido",X21/Y21)</f>
        <v>Conseguido</v>
      </c>
      <c r="AB21" s="159"/>
      <c r="AC21" s="159"/>
      <c r="AD21" s="234"/>
      <c r="AE21" s="184"/>
      <c r="AF21" s="184"/>
      <c r="AG21" s="159"/>
      <c r="AH21" s="197">
        <f>+AE22+AE24+AE28</f>
        <v>5</v>
      </c>
      <c r="AI21" s="197">
        <f>+AF22+AF24+AF28</f>
        <v>5</v>
      </c>
      <c r="AJ21" s="191" t="str">
        <f>+IF(AH21/AI21=1,"Conseguido",AH21/AI21)</f>
        <v>Conseguido</v>
      </c>
    </row>
    <row r="22" spans="1:36" ht="24.95" customHeight="1">
      <c r="A22" s="6"/>
      <c r="B22" s="22"/>
      <c r="C22" s="10"/>
      <c r="D22" s="11" t="s">
        <v>82</v>
      </c>
      <c r="E22" s="113"/>
      <c r="F22" s="12"/>
      <c r="G22" s="12"/>
      <c r="H22" s="274"/>
      <c r="I22" s="161"/>
      <c r="J22" s="168"/>
      <c r="K22" s="182">
        <f>SUM(J23)</f>
        <v>1</v>
      </c>
      <c r="L22" s="182">
        <f>+COUNT(J23)</f>
        <v>1</v>
      </c>
      <c r="M22" s="162">
        <f>+K22/L22</f>
        <v>1</v>
      </c>
      <c r="N22" s="199"/>
      <c r="O22" s="199"/>
      <c r="P22" s="192"/>
      <c r="R22" s="274"/>
      <c r="S22" s="161"/>
      <c r="T22" s="168"/>
      <c r="U22" s="182">
        <f>SUM(T23)</f>
        <v>1</v>
      </c>
      <c r="V22" s="182">
        <f>+COUNT(T23)</f>
        <v>1</v>
      </c>
      <c r="W22" s="162">
        <f>+U22/V22</f>
        <v>1</v>
      </c>
      <c r="X22" s="123"/>
      <c r="Y22" s="118"/>
      <c r="Z22" s="119"/>
      <c r="AB22" s="274"/>
      <c r="AC22" s="161"/>
      <c r="AD22" s="168"/>
      <c r="AE22" s="182">
        <f>SUM(AD23)</f>
        <v>1</v>
      </c>
      <c r="AF22" s="182">
        <f>+COUNT(AD23)</f>
        <v>1</v>
      </c>
      <c r="AG22" s="162">
        <f>+AE22/AF22</f>
        <v>1</v>
      </c>
      <c r="AH22" s="123"/>
      <c r="AI22" s="118"/>
      <c r="AJ22" s="119"/>
    </row>
    <row r="23" spans="1:36" ht="24.95" customHeight="1">
      <c r="A23" s="6"/>
      <c r="B23" s="22"/>
      <c r="C23" s="10"/>
      <c r="D23" s="13"/>
      <c r="E23" s="116" t="str">
        <f>+Indicadores!A64</f>
        <v>I29</v>
      </c>
      <c r="F23" s="14" t="str">
        <f>+Indicadores!B64</f>
        <v>Nº Titulacións en proceso de deseño, verificación, modificación ou acreditación</v>
      </c>
      <c r="G23" s="14" t="str">
        <f>+Indicadores!C64</f>
        <v>DO-0101: Deseño, verificación, modificación e acreditación das titulacións oficiais</v>
      </c>
      <c r="H23" s="275">
        <f>+Indicadores!D64</f>
        <v>0</v>
      </c>
      <c r="I23" s="164">
        <f>+Indicadores!E64</f>
        <v>55</v>
      </c>
      <c r="J23" s="235">
        <f>+IF(H23=0,1,IF(I23&gt;H23,1,I23/H23))</f>
        <v>1</v>
      </c>
      <c r="K23" s="185"/>
      <c r="L23" s="185"/>
      <c r="M23" s="165"/>
      <c r="N23" s="199"/>
      <c r="O23" s="199"/>
      <c r="P23" s="192"/>
      <c r="R23" s="275">
        <f>+Indicadores!H64</f>
        <v>0</v>
      </c>
      <c r="S23" s="164">
        <f>+Indicadores!I64</f>
        <v>55</v>
      </c>
      <c r="T23" s="235">
        <f>+IF(R23=0,1,IF(S23&gt;R23,1,S23/R23))</f>
        <v>1</v>
      </c>
      <c r="U23" s="185"/>
      <c r="V23" s="185"/>
      <c r="W23" s="165"/>
      <c r="X23" s="123"/>
      <c r="Y23" s="118"/>
      <c r="Z23" s="119"/>
      <c r="AB23" s="275">
        <f>+Indicadores!L64</f>
        <v>0</v>
      </c>
      <c r="AC23" s="164">
        <f>+Indicadores!M64</f>
        <v>55</v>
      </c>
      <c r="AD23" s="235">
        <f>+IF(AB23=0,1,IF(AC23&gt;AB23,1,AC23/AB23))</f>
        <v>1</v>
      </c>
      <c r="AE23" s="185"/>
      <c r="AF23" s="185"/>
      <c r="AG23" s="165"/>
      <c r="AH23" s="123"/>
      <c r="AI23" s="118"/>
      <c r="AJ23" s="119"/>
    </row>
    <row r="24" spans="1:36" ht="24.95" customHeight="1">
      <c r="A24" s="6"/>
      <c r="B24" s="22"/>
      <c r="C24" s="10"/>
      <c r="D24" s="11" t="s">
        <v>83</v>
      </c>
      <c r="E24" s="113"/>
      <c r="F24" s="12"/>
      <c r="G24" s="12"/>
      <c r="H24" s="166"/>
      <c r="I24" s="167"/>
      <c r="J24" s="237"/>
      <c r="K24" s="183">
        <f>SUM(J25:J27)</f>
        <v>3</v>
      </c>
      <c r="L24" s="183">
        <f>+COUNT(J25:J27)</f>
        <v>3</v>
      </c>
      <c r="M24" s="170">
        <f>+K24/L24</f>
        <v>1</v>
      </c>
      <c r="N24" s="199"/>
      <c r="O24" s="199"/>
      <c r="P24" s="192"/>
      <c r="R24" s="166"/>
      <c r="S24" s="167"/>
      <c r="T24" s="237"/>
      <c r="U24" s="183">
        <f>SUM(T25:T27)</f>
        <v>3</v>
      </c>
      <c r="V24" s="183">
        <f>+COUNT(T25:T27)</f>
        <v>3</v>
      </c>
      <c r="W24" s="170">
        <f>+U24/V24</f>
        <v>1</v>
      </c>
      <c r="X24" s="123"/>
      <c r="Y24" s="118"/>
      <c r="Z24" s="119"/>
      <c r="AB24" s="166"/>
      <c r="AC24" s="167"/>
      <c r="AD24" s="237"/>
      <c r="AE24" s="183">
        <f>SUM(AD25:AD27)</f>
        <v>3</v>
      </c>
      <c r="AF24" s="183">
        <f>+COUNT(AD25:AD27)</f>
        <v>3</v>
      </c>
      <c r="AG24" s="170">
        <f>+AE24/AF24</f>
        <v>1</v>
      </c>
      <c r="AH24" s="123"/>
      <c r="AI24" s="118"/>
      <c r="AJ24" s="119"/>
    </row>
    <row r="25" spans="1:36" ht="24.95" customHeight="1">
      <c r="A25" s="6"/>
      <c r="B25" s="22"/>
      <c r="C25" s="10"/>
      <c r="D25" s="15"/>
      <c r="E25" s="116" t="str">
        <f>+Indicadores!A65</f>
        <v>I30</v>
      </c>
      <c r="F25" s="17" t="str">
        <f>+Indicadores!B65</f>
        <v>Nº Titulacións en proceso de Seguimento interno / externo</v>
      </c>
      <c r="G25" s="17" t="str">
        <f>+Indicadores!C65</f>
        <v>DO-0102: Seguimento e mellora das titulacións</v>
      </c>
      <c r="H25" s="166">
        <f>+Indicadores!D65</f>
        <v>0</v>
      </c>
      <c r="I25" s="169">
        <f>+Indicadores!E65</f>
        <v>55</v>
      </c>
      <c r="J25" s="237">
        <f t="shared" ref="J25:J27" si="3">+IF(H25=0,1,IF(I25&gt;H25,1,I25/H25))</f>
        <v>1</v>
      </c>
      <c r="M25" s="174"/>
      <c r="N25" s="199"/>
      <c r="O25" s="199"/>
      <c r="P25" s="192"/>
      <c r="R25" s="166">
        <f>+Indicadores!H65</f>
        <v>0</v>
      </c>
      <c r="S25" s="169">
        <f>+Indicadores!I65</f>
        <v>55</v>
      </c>
      <c r="T25" s="237">
        <f t="shared" ref="T25:T27" si="4">+IF(R25=0,1,IF(S25&gt;R25,1,S25/R25))</f>
        <v>1</v>
      </c>
      <c r="U25" s="183"/>
      <c r="V25" s="183"/>
      <c r="W25" s="174"/>
      <c r="X25" s="123"/>
      <c r="Y25" s="118"/>
      <c r="Z25" s="119"/>
      <c r="AB25" s="166">
        <f>+Indicadores!L65</f>
        <v>0</v>
      </c>
      <c r="AC25" s="169">
        <f>+Indicadores!M65</f>
        <v>55</v>
      </c>
      <c r="AD25" s="237">
        <f t="shared" ref="AD25:AD27" si="5">+IF(AB25=0,1,IF(AC25&gt;AB25,1,AC25/AB25))</f>
        <v>1</v>
      </c>
      <c r="AE25" s="183"/>
      <c r="AF25" s="183"/>
      <c r="AG25" s="174"/>
      <c r="AH25" s="123"/>
      <c r="AI25" s="118"/>
      <c r="AJ25" s="119"/>
    </row>
    <row r="26" spans="1:36" ht="24.95" customHeight="1">
      <c r="A26" s="6"/>
      <c r="B26" s="22"/>
      <c r="C26" s="10"/>
      <c r="D26" s="15"/>
      <c r="E26" s="116" t="str">
        <f>+Indicadores!A66</f>
        <v>I31</v>
      </c>
      <c r="F26" s="17" t="str">
        <f>+Indicadores!B66</f>
        <v xml:space="preserve">Nº Accións de mellora asociadas á titulación </v>
      </c>
      <c r="G26" s="17" t="str">
        <f>+Indicadores!C66</f>
        <v>DO-0102: Seguimento e mellora das titulacións</v>
      </c>
      <c r="H26" s="166">
        <f>+Indicadores!D66</f>
        <v>50</v>
      </c>
      <c r="I26" s="169">
        <f>+Indicadores!E66</f>
        <v>55</v>
      </c>
      <c r="J26" s="237">
        <f t="shared" si="3"/>
        <v>1</v>
      </c>
      <c r="M26" s="174"/>
      <c r="N26" s="199"/>
      <c r="O26" s="199"/>
      <c r="P26" s="192"/>
      <c r="R26" s="166">
        <f>+Indicadores!H66</f>
        <v>50</v>
      </c>
      <c r="S26" s="169">
        <f>+Indicadores!I66</f>
        <v>55</v>
      </c>
      <c r="T26" s="237">
        <f t="shared" si="4"/>
        <v>1</v>
      </c>
      <c r="U26" s="183"/>
      <c r="V26" s="183"/>
      <c r="W26" s="174"/>
      <c r="X26" s="199"/>
      <c r="Y26" s="199"/>
      <c r="Z26" s="192"/>
      <c r="AB26" s="166">
        <f>+Indicadores!L66</f>
        <v>50</v>
      </c>
      <c r="AC26" s="169">
        <f>+Indicadores!M66</f>
        <v>55</v>
      </c>
      <c r="AD26" s="237">
        <f t="shared" si="5"/>
        <v>1</v>
      </c>
      <c r="AE26" s="183"/>
      <c r="AF26" s="183"/>
      <c r="AG26" s="174"/>
      <c r="AH26" s="199"/>
      <c r="AI26" s="199"/>
      <c r="AJ26" s="192"/>
    </row>
    <row r="27" spans="1:36" ht="24.95" customHeight="1">
      <c r="A27" s="6"/>
      <c r="B27" s="22"/>
      <c r="C27" s="10"/>
      <c r="D27" s="13"/>
      <c r="E27" s="116" t="str">
        <f>+Indicadores!A67</f>
        <v>I32</v>
      </c>
      <c r="F27" s="14" t="str">
        <f>+Indicadores!B67</f>
        <v>Nº titulacións con avaliación favorable de informes de avaliación</v>
      </c>
      <c r="G27" s="14" t="str">
        <f>+Indicadores!C67</f>
        <v>DO-0102: Seguimento e mellora das titulacións</v>
      </c>
      <c r="H27" s="166">
        <f>+Indicadores!D67</f>
        <v>50</v>
      </c>
      <c r="I27" s="169">
        <f>+Indicadores!E67</f>
        <v>55</v>
      </c>
      <c r="J27" s="237">
        <f t="shared" si="3"/>
        <v>1</v>
      </c>
      <c r="M27" s="174"/>
      <c r="N27" s="199"/>
      <c r="O27" s="199"/>
      <c r="P27" s="192"/>
      <c r="R27" s="166">
        <f>+Indicadores!H67</f>
        <v>50</v>
      </c>
      <c r="S27" s="169">
        <f>+Indicadores!I67</f>
        <v>55</v>
      </c>
      <c r="T27" s="237">
        <f t="shared" si="4"/>
        <v>1</v>
      </c>
      <c r="U27" s="183"/>
      <c r="V27" s="183"/>
      <c r="W27" s="174"/>
      <c r="X27" s="199"/>
      <c r="Y27" s="199"/>
      <c r="Z27" s="192"/>
      <c r="AB27" s="166">
        <f>+Indicadores!L67</f>
        <v>50</v>
      </c>
      <c r="AC27" s="169">
        <f>+Indicadores!M67</f>
        <v>55</v>
      </c>
      <c r="AD27" s="237">
        <f t="shared" si="5"/>
        <v>1</v>
      </c>
      <c r="AE27" s="183"/>
      <c r="AF27" s="183"/>
      <c r="AG27" s="174"/>
      <c r="AH27" s="199"/>
      <c r="AI27" s="199"/>
      <c r="AJ27" s="192"/>
    </row>
    <row r="28" spans="1:36" ht="24.95" customHeight="1">
      <c r="A28" s="6"/>
      <c r="B28" s="22"/>
      <c r="C28" s="10"/>
      <c r="D28" s="11" t="s">
        <v>84</v>
      </c>
      <c r="E28" s="113"/>
      <c r="F28" s="12"/>
      <c r="G28" s="12"/>
      <c r="H28" s="274"/>
      <c r="I28" s="161"/>
      <c r="J28" s="168"/>
      <c r="K28" s="182">
        <f>SUM(J29)</f>
        <v>1</v>
      </c>
      <c r="L28" s="182">
        <f>+COUNT(J29)</f>
        <v>1</v>
      </c>
      <c r="M28" s="162">
        <f>+K28/L28</f>
        <v>1</v>
      </c>
      <c r="N28" s="199"/>
      <c r="O28" s="199"/>
      <c r="P28" s="192"/>
      <c r="R28" s="274"/>
      <c r="S28" s="161"/>
      <c r="T28" s="168"/>
      <c r="U28" s="182">
        <f>SUM(T29)</f>
        <v>1</v>
      </c>
      <c r="V28" s="182">
        <f>+COUNT(T29)</f>
        <v>1</v>
      </c>
      <c r="W28" s="162">
        <f>+U28/V28</f>
        <v>1</v>
      </c>
      <c r="X28" s="199"/>
      <c r="Y28" s="199"/>
      <c r="Z28" s="192"/>
      <c r="AB28" s="274"/>
      <c r="AC28" s="161"/>
      <c r="AD28" s="168"/>
      <c r="AE28" s="182">
        <f>SUM(AD29)</f>
        <v>1</v>
      </c>
      <c r="AF28" s="182">
        <f>+COUNT(AD29)</f>
        <v>1</v>
      </c>
      <c r="AG28" s="162">
        <f>+AE28/AF28</f>
        <v>1</v>
      </c>
      <c r="AH28" s="199"/>
      <c r="AI28" s="199"/>
      <c r="AJ28" s="192"/>
    </row>
    <row r="29" spans="1:36" ht="24.95" customHeight="1">
      <c r="A29" s="6"/>
      <c r="B29" s="22"/>
      <c r="C29" s="10"/>
      <c r="D29" s="15"/>
      <c r="E29" s="116" t="str">
        <f>+Indicadores!A68</f>
        <v>I33</v>
      </c>
      <c r="F29" s="17" t="str">
        <f>+Indicadores!B68</f>
        <v>Nº Titulacións extinguidas</v>
      </c>
      <c r="G29" s="17" t="str">
        <f>+Indicadores!C68</f>
        <v>DO-0103: Suspensión e extinción dunha titulación</v>
      </c>
      <c r="H29" s="276">
        <f>+Indicadores!D68</f>
        <v>0</v>
      </c>
      <c r="I29" s="169">
        <f>+Indicadores!E68</f>
        <v>55</v>
      </c>
      <c r="J29" s="237">
        <f>+IF(H29=0,1,IF(I29&gt;H29,1,I29/H29))</f>
        <v>1</v>
      </c>
      <c r="M29" s="174"/>
      <c r="N29" s="199"/>
      <c r="O29" s="199"/>
      <c r="P29" s="192"/>
      <c r="R29" s="276">
        <f>+Indicadores!H68</f>
        <v>0</v>
      </c>
      <c r="S29" s="169">
        <f>+Indicadores!I68</f>
        <v>55</v>
      </c>
      <c r="T29" s="237">
        <f>+IF(R29=0,1,IF(S29&gt;R29,1,S29/R29))</f>
        <v>1</v>
      </c>
      <c r="U29" s="183"/>
      <c r="V29" s="183"/>
      <c r="W29" s="174"/>
      <c r="X29" s="210"/>
      <c r="Y29" s="210"/>
      <c r="Z29" s="195"/>
      <c r="AB29" s="276">
        <f>+Indicadores!L68</f>
        <v>0</v>
      </c>
      <c r="AC29" s="169">
        <f>+Indicadores!M68</f>
        <v>55</v>
      </c>
      <c r="AD29" s="237">
        <f>+IF(AB29=0,1,IF(AC29&gt;AB29,1,AC29/AB29))</f>
        <v>1</v>
      </c>
      <c r="AE29" s="183"/>
      <c r="AF29" s="183"/>
      <c r="AG29" s="174"/>
      <c r="AH29" s="210"/>
      <c r="AI29" s="210"/>
      <c r="AJ29" s="195"/>
    </row>
    <row r="30" spans="1:36" ht="24.95" customHeight="1">
      <c r="A30" s="6"/>
      <c r="B30" s="22"/>
      <c r="C30" s="277" t="s">
        <v>85</v>
      </c>
      <c r="D30" s="278"/>
      <c r="E30" s="278"/>
      <c r="F30" s="278"/>
      <c r="G30" s="278"/>
      <c r="H30" s="279"/>
      <c r="I30" s="279"/>
      <c r="J30" s="280"/>
      <c r="K30" s="281"/>
      <c r="L30" s="281"/>
      <c r="M30" s="279"/>
      <c r="N30" s="282">
        <f>+K31+K33+K36+K40+K43</f>
        <v>8.3571428571428577</v>
      </c>
      <c r="O30" s="282">
        <f>+L31+L33+L36+L40+L43</f>
        <v>9</v>
      </c>
      <c r="P30" s="283">
        <f>+IF(N30/O30=1,"Conseguido",N30/O30)</f>
        <v>0.9285714285714286</v>
      </c>
      <c r="R30" s="159"/>
      <c r="S30" s="159"/>
      <c r="T30" s="234"/>
      <c r="U30" s="184"/>
      <c r="V30" s="184"/>
      <c r="W30" s="159"/>
      <c r="X30" s="197">
        <f>+U31+U33+U36+U40+U43</f>
        <v>8.5</v>
      </c>
      <c r="Y30" s="197">
        <f>+V31+V33+V36+V40+V43</f>
        <v>9</v>
      </c>
      <c r="Z30" s="191">
        <f>+IF(X30/Y30=1,"Conseguido",X30/Y30)</f>
        <v>0.94444444444444442</v>
      </c>
      <c r="AB30" s="159"/>
      <c r="AC30" s="159"/>
      <c r="AD30" s="234"/>
      <c r="AE30" s="184"/>
      <c r="AF30" s="184"/>
      <c r="AG30" s="159"/>
      <c r="AH30" s="197">
        <f>+AE31+AE33+AE36+AE40+AE43</f>
        <v>8.5</v>
      </c>
      <c r="AI30" s="197">
        <f>+AF31+AF33+AF36+AF40+AF43</f>
        <v>9</v>
      </c>
      <c r="AJ30" s="191">
        <f>+IF(AH30/AI30=1,"Conseguido",AH30/AI30)</f>
        <v>0.94444444444444442</v>
      </c>
    </row>
    <row r="31" spans="1:36" ht="24.95" customHeight="1">
      <c r="A31" s="6"/>
      <c r="B31" s="22"/>
      <c r="C31" s="10"/>
      <c r="D31" s="11" t="s">
        <v>86</v>
      </c>
      <c r="E31" s="113"/>
      <c r="F31" s="12"/>
      <c r="G31" s="12"/>
      <c r="H31" s="274"/>
      <c r="I31" s="161"/>
      <c r="J31" s="168"/>
      <c r="K31" s="182">
        <f>SUM(J32)</f>
        <v>1</v>
      </c>
      <c r="L31" s="182">
        <f>+COUNT(J32)</f>
        <v>1</v>
      </c>
      <c r="M31" s="162">
        <f>+K31/L31</f>
        <v>1</v>
      </c>
      <c r="N31" s="199"/>
      <c r="O31" s="199"/>
      <c r="P31" s="192"/>
      <c r="R31" s="274"/>
      <c r="S31" s="161"/>
      <c r="T31" s="168"/>
      <c r="U31" s="182">
        <f>SUM(T32)</f>
        <v>1</v>
      </c>
      <c r="V31" s="182">
        <f>+COUNT(T32)</f>
        <v>1</v>
      </c>
      <c r="W31" s="162">
        <f>+U31/V31</f>
        <v>1</v>
      </c>
      <c r="X31" s="123"/>
      <c r="Y31" s="118"/>
      <c r="Z31" s="119"/>
      <c r="AB31" s="274"/>
      <c r="AC31" s="161"/>
      <c r="AD31" s="168"/>
      <c r="AE31" s="182">
        <f>SUM(AD32)</f>
        <v>1</v>
      </c>
      <c r="AF31" s="182">
        <f>+COUNT(AD32)</f>
        <v>1</v>
      </c>
      <c r="AG31" s="162">
        <f>+AE31/AF31</f>
        <v>1</v>
      </c>
      <c r="AH31" s="123"/>
      <c r="AI31" s="118"/>
      <c r="AJ31" s="119"/>
    </row>
    <row r="32" spans="1:36" ht="24.95" customHeight="1">
      <c r="A32" s="6"/>
      <c r="B32" s="22"/>
      <c r="C32" s="10"/>
      <c r="D32" s="13"/>
      <c r="E32" s="130" t="str">
        <f>+Indicadores!A36</f>
        <v>I13</v>
      </c>
      <c r="F32" s="131" t="str">
        <f>+Indicadores!B36</f>
        <v>Media alumnos por grupo de docencia ou PDA</v>
      </c>
      <c r="G32" s="131" t="str">
        <f>+Indicadores!C36</f>
        <v>DO-0201 Planificación e desenvolvemento da ensinanza</v>
      </c>
      <c r="H32" s="275">
        <f>+Indicadores!D36</f>
        <v>50</v>
      </c>
      <c r="I32" s="164">
        <f>+Indicadores!E36</f>
        <v>55</v>
      </c>
      <c r="J32" s="235">
        <f>+IF(H32=0,1,IF(I32&gt;H32,1,I32/H32))</f>
        <v>1</v>
      </c>
      <c r="K32" s="185"/>
      <c r="L32" s="185"/>
      <c r="M32" s="165"/>
      <c r="N32" s="199"/>
      <c r="O32" s="199"/>
      <c r="P32" s="192"/>
      <c r="R32" s="275">
        <f>+Indicadores!H36</f>
        <v>50</v>
      </c>
      <c r="S32" s="164">
        <f>+Indicadores!I36</f>
        <v>55</v>
      </c>
      <c r="T32" s="235">
        <f>+IF(R32=0,1,IF(S32&gt;R32,1,S32/R32))</f>
        <v>1</v>
      </c>
      <c r="U32" s="185"/>
      <c r="V32" s="185"/>
      <c r="W32" s="165"/>
      <c r="X32" s="123"/>
      <c r="Y32" s="118"/>
      <c r="Z32" s="119"/>
      <c r="AB32" s="275">
        <f>+Indicadores!L36</f>
        <v>50</v>
      </c>
      <c r="AC32" s="164">
        <f>+Indicadores!M36</f>
        <v>55</v>
      </c>
      <c r="AD32" s="235">
        <f>+IF(AB32=0,1,IF(AC32&gt;AB32,1,AC32/AB32))</f>
        <v>1</v>
      </c>
      <c r="AE32" s="185"/>
      <c r="AF32" s="185"/>
      <c r="AG32" s="165"/>
      <c r="AH32" s="123"/>
      <c r="AI32" s="118"/>
      <c r="AJ32" s="119"/>
    </row>
    <row r="33" spans="1:36" ht="24.95" customHeight="1">
      <c r="A33" s="6"/>
      <c r="B33" s="22"/>
      <c r="C33" s="10"/>
      <c r="D33" s="15" t="s">
        <v>88</v>
      </c>
      <c r="E33" s="115"/>
      <c r="F33" s="23"/>
      <c r="G33" s="23"/>
      <c r="H33" s="166"/>
      <c r="I33" s="167"/>
      <c r="J33" s="237"/>
      <c r="K33" s="183">
        <f>SUM(J34:J35)</f>
        <v>2</v>
      </c>
      <c r="L33" s="183">
        <f>+COUNT(J34:J35)</f>
        <v>2</v>
      </c>
      <c r="M33" s="170">
        <f>+K33/L33</f>
        <v>1</v>
      </c>
      <c r="N33" s="199"/>
      <c r="O33" s="199"/>
      <c r="P33" s="192"/>
      <c r="R33" s="166"/>
      <c r="S33" s="167"/>
      <c r="T33" s="237"/>
      <c r="U33" s="183">
        <f>SUM(T34:T35)</f>
        <v>2</v>
      </c>
      <c r="V33" s="183">
        <f>+COUNT(T34:T35)</f>
        <v>2</v>
      </c>
      <c r="W33" s="170">
        <f>+U33/V33</f>
        <v>1</v>
      </c>
      <c r="X33" s="123"/>
      <c r="Y33" s="118"/>
      <c r="Z33" s="119"/>
      <c r="AB33" s="166"/>
      <c r="AC33" s="167"/>
      <c r="AD33" s="237"/>
      <c r="AE33" s="183">
        <f>SUM(AD34:AD35)</f>
        <v>2</v>
      </c>
      <c r="AF33" s="183">
        <f>+COUNT(AD34:AD35)</f>
        <v>2</v>
      </c>
      <c r="AG33" s="170">
        <f>+AE33/AF33</f>
        <v>1</v>
      </c>
      <c r="AH33" s="123"/>
      <c r="AI33" s="118"/>
      <c r="AJ33" s="119"/>
    </row>
    <row r="34" spans="1:36" ht="24.95" customHeight="1">
      <c r="A34" s="6"/>
      <c r="B34" s="22"/>
      <c r="C34" s="10"/>
      <c r="D34" s="15"/>
      <c r="E34" s="116" t="str">
        <f>+Indicadores!A69</f>
        <v>I34</v>
      </c>
      <c r="F34" s="17" t="str">
        <f>+Indicadores!B69</f>
        <v>Nº Accións de promoción realizadas</v>
      </c>
      <c r="G34" s="17" t="str">
        <f>+Indicadores!C69</f>
        <v>DO-0202 Promoción das titulacións</v>
      </c>
      <c r="H34" s="166">
        <f>+Indicadores!D69</f>
        <v>50</v>
      </c>
      <c r="I34" s="169">
        <f>+Indicadores!E69</f>
        <v>55</v>
      </c>
      <c r="J34" s="237">
        <f t="shared" ref="J34:J35" si="6">+IF(H34=0,1,IF(I34&gt;H34,1,I34/H34))</f>
        <v>1</v>
      </c>
      <c r="M34" s="174"/>
      <c r="N34" s="199"/>
      <c r="O34" s="199"/>
      <c r="P34" s="192"/>
      <c r="R34" s="166">
        <f>+Indicadores!H69</f>
        <v>50</v>
      </c>
      <c r="S34" s="169">
        <f>+Indicadores!I69</f>
        <v>55</v>
      </c>
      <c r="T34" s="237">
        <f t="shared" ref="T34:T35" si="7">+IF(R34=0,1,IF(S34&gt;R34,1,S34/R34))</f>
        <v>1</v>
      </c>
      <c r="U34" s="183"/>
      <c r="V34" s="183"/>
      <c r="W34" s="174"/>
      <c r="X34" s="123"/>
      <c r="Y34" s="118"/>
      <c r="Z34" s="119"/>
      <c r="AB34" s="166">
        <f>+Indicadores!L69</f>
        <v>50</v>
      </c>
      <c r="AC34" s="169">
        <f>+Indicadores!M69</f>
        <v>55</v>
      </c>
      <c r="AD34" s="237">
        <f t="shared" ref="AD34:AD35" si="8">+IF(AB34=0,1,IF(AC34&gt;AB34,1,AC34/AB34))</f>
        <v>1</v>
      </c>
      <c r="AE34" s="183"/>
      <c r="AF34" s="183"/>
      <c r="AG34" s="174"/>
      <c r="AH34" s="123"/>
      <c r="AI34" s="118"/>
      <c r="AJ34" s="119"/>
    </row>
    <row r="35" spans="1:36" ht="24.95" customHeight="1">
      <c r="A35" s="6"/>
      <c r="B35" s="22"/>
      <c r="C35" s="10"/>
      <c r="D35" s="13"/>
      <c r="E35" s="116" t="str">
        <f>+Indicadores!A70</f>
        <v>I35</v>
      </c>
      <c r="F35" s="14" t="str">
        <f>+Indicadores!B70</f>
        <v>Nota media</v>
      </c>
      <c r="G35" s="14" t="str">
        <f>+Indicadores!C70</f>
        <v>DO-0202 Promoción das titulacións</v>
      </c>
      <c r="H35" s="163">
        <f>+Indicadores!D70</f>
        <v>50</v>
      </c>
      <c r="I35" s="164">
        <f>+Indicadores!E70</f>
        <v>55</v>
      </c>
      <c r="J35" s="235">
        <f t="shared" si="6"/>
        <v>1</v>
      </c>
      <c r="K35" s="185"/>
      <c r="L35" s="185"/>
      <c r="M35" s="165"/>
      <c r="N35" s="199"/>
      <c r="O35" s="199"/>
      <c r="P35" s="192"/>
      <c r="R35" s="163">
        <f>+Indicadores!H70</f>
        <v>50</v>
      </c>
      <c r="S35" s="164">
        <f>+Indicadores!I70</f>
        <v>55</v>
      </c>
      <c r="T35" s="235">
        <f t="shared" si="7"/>
        <v>1</v>
      </c>
      <c r="U35" s="185"/>
      <c r="V35" s="185"/>
      <c r="W35" s="165"/>
      <c r="X35" s="123"/>
      <c r="Y35" s="118"/>
      <c r="Z35" s="119"/>
      <c r="AB35" s="163">
        <f>+Indicadores!L70</f>
        <v>50</v>
      </c>
      <c r="AC35" s="164">
        <f>+Indicadores!M70</f>
        <v>55</v>
      </c>
      <c r="AD35" s="235">
        <f t="shared" si="8"/>
        <v>1</v>
      </c>
      <c r="AE35" s="185"/>
      <c r="AF35" s="185"/>
      <c r="AG35" s="165"/>
      <c r="AH35" s="123"/>
      <c r="AI35" s="118"/>
      <c r="AJ35" s="119"/>
    </row>
    <row r="36" spans="1:36" ht="24.95" customHeight="1">
      <c r="A36" s="6"/>
      <c r="B36" s="22"/>
      <c r="C36" s="10"/>
      <c r="D36" s="11" t="s">
        <v>89</v>
      </c>
      <c r="E36" s="113"/>
      <c r="F36" s="12"/>
      <c r="G36" s="12"/>
      <c r="H36" s="175"/>
      <c r="I36" s="176"/>
      <c r="J36" s="168"/>
      <c r="K36" s="182">
        <f>SUM(J37:J39)</f>
        <v>2.8571428571428572</v>
      </c>
      <c r="L36" s="182">
        <f>+COUNT(J37:J39)</f>
        <v>3</v>
      </c>
      <c r="M36" s="162">
        <f>+K36/L36</f>
        <v>0.95238095238095244</v>
      </c>
      <c r="N36" s="199"/>
      <c r="O36" s="199"/>
      <c r="P36" s="192"/>
      <c r="R36" s="175"/>
      <c r="S36" s="176"/>
      <c r="T36" s="168"/>
      <c r="U36" s="182">
        <f>SUM(T37:T39)</f>
        <v>3</v>
      </c>
      <c r="V36" s="182">
        <f>+COUNT(T37:T39)</f>
        <v>3</v>
      </c>
      <c r="W36" s="162">
        <f>+U36/V36</f>
        <v>1</v>
      </c>
      <c r="X36" s="123"/>
      <c r="Y36" s="118"/>
      <c r="Z36" s="119"/>
      <c r="AB36" s="175"/>
      <c r="AC36" s="176"/>
      <c r="AD36" s="168"/>
      <c r="AE36" s="182">
        <f>SUM(AD37:AD39)</f>
        <v>3</v>
      </c>
      <c r="AF36" s="182">
        <f>+COUNT(AD37:AD39)</f>
        <v>3</v>
      </c>
      <c r="AG36" s="162">
        <f>+AE36/AF36</f>
        <v>1</v>
      </c>
      <c r="AH36" s="123"/>
      <c r="AI36" s="118"/>
      <c r="AJ36" s="119"/>
    </row>
    <row r="37" spans="1:36" ht="24.95" customHeight="1">
      <c r="A37" s="6"/>
      <c r="B37" s="22"/>
      <c r="C37" s="10"/>
      <c r="D37" s="15"/>
      <c r="E37" s="116" t="str">
        <f>+Indicadores!A54</f>
        <v>I24</v>
      </c>
      <c r="F37" s="17" t="str">
        <f>+Indicadores!B54</f>
        <v>Índice de satifacción coa orientación recibida no centro</v>
      </c>
      <c r="G37" s="17" t="str">
        <f>+Indicadores!C54</f>
        <v>DO-0203: Orientación do estudantado e atención ás NEAE</v>
      </c>
      <c r="H37" s="166">
        <f>+Indicadores!D54</f>
        <v>3.5</v>
      </c>
      <c r="I37" s="169">
        <f>+Indicadores!E54</f>
        <v>3</v>
      </c>
      <c r="J37" s="237">
        <f t="shared" ref="J37:J39" si="9">+IF(H37=0,1,IF(I37&gt;H37,1,I37/H37))</f>
        <v>0.8571428571428571</v>
      </c>
      <c r="M37" s="174"/>
      <c r="N37" s="199"/>
      <c r="O37" s="199"/>
      <c r="P37" s="192"/>
      <c r="R37" s="166">
        <f>+Indicadores!H54</f>
        <v>50</v>
      </c>
      <c r="S37" s="169">
        <f>+Indicadores!I54</f>
        <v>55</v>
      </c>
      <c r="T37" s="237">
        <f t="shared" ref="T37:T39" si="10">+IF(R37=0,1,IF(S37&gt;R37,1,S37/R37))</f>
        <v>1</v>
      </c>
      <c r="U37" s="183"/>
      <c r="V37" s="183"/>
      <c r="W37" s="174"/>
      <c r="X37" s="123"/>
      <c r="Y37" s="118"/>
      <c r="Z37" s="119"/>
      <c r="AB37" s="166">
        <f>+Indicadores!L54</f>
        <v>50</v>
      </c>
      <c r="AC37" s="169">
        <f>+Indicadores!M54</f>
        <v>55</v>
      </c>
      <c r="AD37" s="237">
        <f t="shared" ref="AD37:AD39" si="11">+IF(AB37=0,1,IF(AC37&gt;AB37,1,AC37/AB37))</f>
        <v>1</v>
      </c>
      <c r="AE37" s="183"/>
      <c r="AF37" s="183"/>
      <c r="AG37" s="174"/>
      <c r="AH37" s="123"/>
      <c r="AI37" s="118"/>
      <c r="AJ37" s="119"/>
    </row>
    <row r="38" spans="1:36" ht="24.95" customHeight="1">
      <c r="A38" s="6"/>
      <c r="B38" s="22"/>
      <c r="C38" s="10"/>
      <c r="D38" s="15"/>
      <c r="E38" s="116" t="str">
        <f>+Indicadores!A71</f>
        <v>I36</v>
      </c>
      <c r="F38" s="17" t="str">
        <f>+Indicadores!B71</f>
        <v>Nº alumnado titorizado</v>
      </c>
      <c r="G38" s="17" t="str">
        <f>+Indicadores!C71</f>
        <v>DO-0203: Orientación do estudantado e atención ás NEAE</v>
      </c>
      <c r="H38" s="166">
        <f>+Indicadores!D71</f>
        <v>50</v>
      </c>
      <c r="I38" s="169">
        <f>+Indicadores!E71</f>
        <v>55</v>
      </c>
      <c r="J38" s="237">
        <f t="shared" si="9"/>
        <v>1</v>
      </c>
      <c r="M38" s="174"/>
      <c r="N38" s="199"/>
      <c r="O38" s="199"/>
      <c r="P38" s="192"/>
      <c r="R38" s="166">
        <f>+Indicadores!H71</f>
        <v>50</v>
      </c>
      <c r="S38" s="169">
        <f>+Indicadores!I71</f>
        <v>55</v>
      </c>
      <c r="T38" s="237">
        <f t="shared" si="10"/>
        <v>1</v>
      </c>
      <c r="U38" s="183"/>
      <c r="V38" s="183"/>
      <c r="W38" s="174"/>
      <c r="X38" s="123"/>
      <c r="Y38" s="118"/>
      <c r="Z38" s="119"/>
      <c r="AB38" s="166">
        <f>+Indicadores!L71</f>
        <v>50</v>
      </c>
      <c r="AC38" s="169">
        <f>+Indicadores!M71</f>
        <v>55</v>
      </c>
      <c r="AD38" s="237">
        <f t="shared" si="11"/>
        <v>1</v>
      </c>
      <c r="AE38" s="183"/>
      <c r="AF38" s="183"/>
      <c r="AG38" s="174"/>
      <c r="AH38" s="123"/>
      <c r="AI38" s="118"/>
      <c r="AJ38" s="119"/>
    </row>
    <row r="39" spans="1:36" ht="24.95" customHeight="1">
      <c r="A39" s="6"/>
      <c r="B39" s="22"/>
      <c r="C39" s="10"/>
      <c r="D39" s="13"/>
      <c r="E39" s="116" t="str">
        <f>+Indicadores!A72</f>
        <v>I37</v>
      </c>
      <c r="F39" s="14" t="str">
        <f>+Indicadores!B72</f>
        <v>Enquisa propia dos PAT</v>
      </c>
      <c r="G39" s="14" t="str">
        <f>+Indicadores!C72</f>
        <v>DO-0203: Orientación do estudantado e atención ás NEAE</v>
      </c>
      <c r="H39" s="163">
        <f>+Indicadores!D72</f>
        <v>50</v>
      </c>
      <c r="I39" s="164">
        <f>+Indicadores!E72</f>
        <v>55</v>
      </c>
      <c r="J39" s="239">
        <f t="shared" si="9"/>
        <v>1</v>
      </c>
      <c r="K39" s="185"/>
      <c r="L39" s="185"/>
      <c r="M39" s="165"/>
      <c r="N39" s="199"/>
      <c r="O39" s="199"/>
      <c r="P39" s="192"/>
      <c r="R39" s="163">
        <f>+Indicadores!H72</f>
        <v>50</v>
      </c>
      <c r="S39" s="164">
        <f>+Indicadores!I72</f>
        <v>55</v>
      </c>
      <c r="T39" s="239">
        <f t="shared" si="10"/>
        <v>1</v>
      </c>
      <c r="U39" s="185"/>
      <c r="V39" s="185"/>
      <c r="W39" s="165"/>
      <c r="X39" s="123"/>
      <c r="Y39" s="118"/>
      <c r="Z39" s="119"/>
      <c r="AB39" s="163">
        <f>+Indicadores!L72</f>
        <v>50</v>
      </c>
      <c r="AC39" s="164">
        <f>+Indicadores!M72</f>
        <v>55</v>
      </c>
      <c r="AD39" s="239">
        <f t="shared" si="11"/>
        <v>1</v>
      </c>
      <c r="AE39" s="185"/>
      <c r="AF39" s="185"/>
      <c r="AG39" s="165"/>
      <c r="AH39" s="123"/>
      <c r="AI39" s="118"/>
      <c r="AJ39" s="119"/>
    </row>
    <row r="40" spans="1:36" ht="24.95" customHeight="1">
      <c r="A40" s="6"/>
      <c r="B40" s="22"/>
      <c r="C40" s="10"/>
      <c r="D40" s="11" t="s">
        <v>90</v>
      </c>
      <c r="E40" s="113"/>
      <c r="F40" s="12"/>
      <c r="G40" s="12"/>
      <c r="H40" s="175"/>
      <c r="I40" s="176"/>
      <c r="J40" s="168"/>
      <c r="K40" s="182">
        <f>SUM(J41:J42)</f>
        <v>2</v>
      </c>
      <c r="L40" s="182">
        <f>+COUNT(J41:J42)</f>
        <v>2</v>
      </c>
      <c r="M40" s="162">
        <f>+K40/L40</f>
        <v>1</v>
      </c>
      <c r="N40" s="199"/>
      <c r="O40" s="199"/>
      <c r="P40" s="192"/>
      <c r="R40" s="175"/>
      <c r="S40" s="176"/>
      <c r="T40" s="168"/>
      <c r="U40" s="182">
        <f>SUM(T41:T42)</f>
        <v>2</v>
      </c>
      <c r="V40" s="182">
        <f>+COUNT(T41:T42)</f>
        <v>2</v>
      </c>
      <c r="W40" s="162">
        <f>+U40/V40</f>
        <v>1</v>
      </c>
      <c r="X40" s="123"/>
      <c r="Y40" s="118"/>
      <c r="Z40" s="119"/>
      <c r="AB40" s="175"/>
      <c r="AC40" s="176"/>
      <c r="AD40" s="168"/>
      <c r="AE40" s="182">
        <f>SUM(AD41:AD42)</f>
        <v>2</v>
      </c>
      <c r="AF40" s="182">
        <f>+COUNT(AD41:AD42)</f>
        <v>2</v>
      </c>
      <c r="AG40" s="162">
        <f>+AE40/AF40</f>
        <v>1</v>
      </c>
      <c r="AH40" s="123"/>
      <c r="AI40" s="118"/>
      <c r="AJ40" s="119"/>
    </row>
    <row r="41" spans="1:36" ht="24.95" customHeight="1">
      <c r="A41" s="6"/>
      <c r="B41" s="22"/>
      <c r="C41" s="10"/>
      <c r="D41" s="15"/>
      <c r="E41" s="116" t="str">
        <f>+Indicadores!A21</f>
        <v>I9</v>
      </c>
      <c r="F41" s="16" t="str">
        <f>+Indicadores!B21</f>
        <v xml:space="preserve">Distribución de alumnado por centros de prácticas </v>
      </c>
      <c r="G41" s="16" t="str">
        <f>+Indicadores!C21</f>
        <v>DO-0204 Xestión de prácticas</v>
      </c>
      <c r="H41" s="166">
        <f>+Indicadores!D21</f>
        <v>50</v>
      </c>
      <c r="I41" s="169">
        <f>+Indicadores!E21</f>
        <v>55</v>
      </c>
      <c r="J41" s="237">
        <f t="shared" ref="J41:J44" si="12">+IF(H41=0,1,IF(I41&gt;H41,1,I41/H41))</f>
        <v>1</v>
      </c>
      <c r="M41" s="174"/>
      <c r="N41" s="199"/>
      <c r="O41" s="199"/>
      <c r="P41" s="192"/>
      <c r="R41" s="166">
        <f>+Indicadores!H21</f>
        <v>50</v>
      </c>
      <c r="S41" s="169">
        <f>+Indicadores!I21</f>
        <v>55</v>
      </c>
      <c r="T41" s="237">
        <f t="shared" ref="T41:T42" si="13">+IF(R41=0,1,IF(S41&gt;R41,1,S41/R41))</f>
        <v>1</v>
      </c>
      <c r="U41" s="183"/>
      <c r="V41" s="183"/>
      <c r="W41" s="174"/>
      <c r="X41" s="123"/>
      <c r="Y41" s="118"/>
      <c r="Z41" s="119"/>
      <c r="AB41" s="166">
        <f>+Indicadores!L21</f>
        <v>50</v>
      </c>
      <c r="AC41" s="169">
        <f>+Indicadores!M21</f>
        <v>55</v>
      </c>
      <c r="AD41" s="237">
        <f t="shared" ref="AD41:AD42" si="14">+IF(AB41=0,1,IF(AC41&gt;AB41,1,AC41/AB41))</f>
        <v>1</v>
      </c>
      <c r="AE41" s="183"/>
      <c r="AF41" s="183"/>
      <c r="AG41" s="174"/>
      <c r="AH41" s="123"/>
      <c r="AI41" s="118"/>
      <c r="AJ41" s="119"/>
    </row>
    <row r="42" spans="1:36" ht="24.95" customHeight="1">
      <c r="A42" s="6"/>
      <c r="B42" s="22"/>
      <c r="C42" s="10"/>
      <c r="D42" s="13"/>
      <c r="E42" s="116" t="str">
        <f>+Indicadores!A73</f>
        <v>I38</v>
      </c>
      <c r="F42" s="14" t="str">
        <f>+Indicadores!B73</f>
        <v>Grao de satisfacción coas Prácticas  (Titulados)</v>
      </c>
      <c r="G42" s="14" t="str">
        <f>+Indicadores!C73</f>
        <v>DO-0204: Xestión das prácticas académicas</v>
      </c>
      <c r="H42" s="163">
        <f>+Indicadores!D73</f>
        <v>50</v>
      </c>
      <c r="I42" s="164">
        <f>+Indicadores!E73</f>
        <v>55</v>
      </c>
      <c r="J42" s="235">
        <f t="shared" si="12"/>
        <v>1</v>
      </c>
      <c r="K42" s="185"/>
      <c r="L42" s="185"/>
      <c r="M42" s="165"/>
      <c r="N42" s="199"/>
      <c r="O42" s="199"/>
      <c r="P42" s="192"/>
      <c r="R42" s="163">
        <f>+Indicadores!H73</f>
        <v>50</v>
      </c>
      <c r="S42" s="164">
        <f>+Indicadores!I73</f>
        <v>55</v>
      </c>
      <c r="T42" s="235">
        <f t="shared" si="13"/>
        <v>1</v>
      </c>
      <c r="U42" s="185"/>
      <c r="V42" s="185"/>
      <c r="W42" s="165"/>
      <c r="X42" s="123"/>
      <c r="Y42" s="118"/>
      <c r="Z42" s="119"/>
      <c r="AB42" s="163">
        <f>+Indicadores!L73</f>
        <v>50</v>
      </c>
      <c r="AC42" s="164">
        <f>+Indicadores!M73</f>
        <v>55</v>
      </c>
      <c r="AD42" s="235">
        <f t="shared" si="14"/>
        <v>1</v>
      </c>
      <c r="AE42" s="185"/>
      <c r="AF42" s="185"/>
      <c r="AG42" s="165"/>
      <c r="AH42" s="123"/>
      <c r="AI42" s="118"/>
      <c r="AJ42" s="119"/>
    </row>
    <row r="43" spans="1:36" ht="24.95" customHeight="1">
      <c r="A43" s="6"/>
      <c r="B43" s="22"/>
      <c r="C43" s="10"/>
      <c r="D43" s="11" t="s">
        <v>91</v>
      </c>
      <c r="E43" s="113"/>
      <c r="F43" s="12"/>
      <c r="G43" s="12"/>
      <c r="H43" s="160"/>
      <c r="I43" s="176"/>
      <c r="J43" s="168"/>
      <c r="K43" s="182">
        <f>SUM(J44)</f>
        <v>0.5</v>
      </c>
      <c r="L43" s="182">
        <f>+COUNT(J44)</f>
        <v>1</v>
      </c>
      <c r="M43" s="162">
        <f>+K43/L43</f>
        <v>0.5</v>
      </c>
      <c r="N43" s="199"/>
      <c r="O43" s="199"/>
      <c r="P43" s="192"/>
      <c r="R43" s="160"/>
      <c r="S43" s="176"/>
      <c r="T43" s="168"/>
      <c r="U43" s="182">
        <f>SUM(T44)</f>
        <v>0.5</v>
      </c>
      <c r="V43" s="182">
        <f>+COUNT(T44)</f>
        <v>1</v>
      </c>
      <c r="W43" s="162">
        <f>+U43/V43</f>
        <v>0.5</v>
      </c>
      <c r="X43" s="123"/>
      <c r="Y43" s="118"/>
      <c r="Z43" s="119"/>
      <c r="AB43" s="160"/>
      <c r="AC43" s="176"/>
      <c r="AD43" s="168"/>
      <c r="AE43" s="182">
        <f>SUM(AD44)</f>
        <v>0.5</v>
      </c>
      <c r="AF43" s="182">
        <f>+COUNT(AD44)</f>
        <v>1</v>
      </c>
      <c r="AG43" s="162">
        <f>+AE43/AF43</f>
        <v>0.5</v>
      </c>
      <c r="AH43" s="123"/>
      <c r="AI43" s="118"/>
      <c r="AJ43" s="119"/>
    </row>
    <row r="44" spans="1:36" ht="24.95" customHeight="1">
      <c r="A44" s="6"/>
      <c r="B44" s="22"/>
      <c r="C44" s="24"/>
      <c r="D44" s="13"/>
      <c r="E44" s="115" t="str">
        <f>+Indicadores!A9</f>
        <v>I3</v>
      </c>
      <c r="F44" s="25" t="str">
        <f>+Indicadores!B9</f>
        <v>Indicadores de mobilidade do estudantado</v>
      </c>
      <c r="G44" s="25" t="str">
        <f>+Indicadores!C9</f>
        <v>DO-0205: Xestión da mobilidade</v>
      </c>
      <c r="H44" s="163">
        <f>+Indicadores!D9</f>
        <v>2</v>
      </c>
      <c r="I44" s="177">
        <f>+Indicadores!E9</f>
        <v>1</v>
      </c>
      <c r="J44" s="235">
        <f t="shared" si="12"/>
        <v>0.5</v>
      </c>
      <c r="K44" s="185"/>
      <c r="L44" s="185"/>
      <c r="M44" s="165"/>
      <c r="N44" s="210"/>
      <c r="O44" s="210"/>
      <c r="P44" s="195"/>
      <c r="R44" s="163">
        <f>+Indicadores!H9</f>
        <v>2</v>
      </c>
      <c r="S44" s="177">
        <f>+Indicadores!I9</f>
        <v>1</v>
      </c>
      <c r="T44" s="235">
        <f t="shared" ref="T44" si="15">+IF(R44=0,1,IF(S44&gt;R44,1,S44/R44))</f>
        <v>0.5</v>
      </c>
      <c r="U44" s="185"/>
      <c r="V44" s="185"/>
      <c r="W44" s="165"/>
      <c r="X44" s="124"/>
      <c r="Y44" s="120"/>
      <c r="Z44" s="121"/>
      <c r="AB44" s="163">
        <f>+Indicadores!L9</f>
        <v>2</v>
      </c>
      <c r="AC44" s="177">
        <f>+Indicadores!M9</f>
        <v>1</v>
      </c>
      <c r="AD44" s="235">
        <f t="shared" ref="AD44" si="16">+IF(AB44=0,1,IF(AC44&gt;AB44,1,AC44/AB44))</f>
        <v>0.5</v>
      </c>
      <c r="AE44" s="185"/>
      <c r="AF44" s="185"/>
      <c r="AG44" s="165"/>
      <c r="AH44" s="124"/>
      <c r="AI44" s="120"/>
      <c r="AJ44" s="121"/>
    </row>
    <row r="45" spans="1:36" ht="24.95" customHeight="1">
      <c r="A45" s="6"/>
      <c r="B45" s="22"/>
      <c r="C45" s="157" t="s">
        <v>92</v>
      </c>
      <c r="D45" s="157"/>
      <c r="E45" s="157"/>
      <c r="F45" s="157"/>
      <c r="G45" s="157"/>
      <c r="H45" s="159"/>
      <c r="I45" s="159"/>
      <c r="J45" s="234"/>
      <c r="K45" s="184"/>
      <c r="L45" s="184"/>
      <c r="M45" s="159"/>
      <c r="N45" s="197">
        <f>+K46</f>
        <v>1</v>
      </c>
      <c r="O45" s="197">
        <f>+L46</f>
        <v>1</v>
      </c>
      <c r="P45" s="191" t="str">
        <f>+IF(N45/O45=1,"Conseguido",N45/O45)</f>
        <v>Conseguido</v>
      </c>
      <c r="R45" s="159"/>
      <c r="S45" s="159"/>
      <c r="T45" s="234"/>
      <c r="U45" s="184"/>
      <c r="V45" s="184"/>
      <c r="W45" s="159"/>
      <c r="X45" s="197">
        <f>+U46</f>
        <v>1</v>
      </c>
      <c r="Y45" s="197">
        <f>+V46</f>
        <v>1</v>
      </c>
      <c r="Z45" s="191" t="str">
        <f>+IF(X45/Y45=1,"Conseguido",X45/Y45)</f>
        <v>Conseguido</v>
      </c>
      <c r="AB45" s="159"/>
      <c r="AC45" s="159"/>
      <c r="AD45" s="234"/>
      <c r="AE45" s="184"/>
      <c r="AF45" s="184"/>
      <c r="AG45" s="159"/>
      <c r="AH45" s="197">
        <f>+AE46</f>
        <v>1</v>
      </c>
      <c r="AI45" s="197">
        <f>+AF46</f>
        <v>1</v>
      </c>
      <c r="AJ45" s="191" t="str">
        <f>+IF(AH45/AI45=1,"Conseguido",AH45/AI45)</f>
        <v>Conseguido</v>
      </c>
    </row>
    <row r="46" spans="1:36" ht="24.95" customHeight="1">
      <c r="A46" s="6"/>
      <c r="B46" s="22"/>
      <c r="C46" s="10"/>
      <c r="D46" s="11" t="s">
        <v>93</v>
      </c>
      <c r="E46" s="113"/>
      <c r="F46" s="12"/>
      <c r="G46" s="12"/>
      <c r="H46" s="284"/>
      <c r="I46" s="178"/>
      <c r="J46" s="168"/>
      <c r="K46" s="182">
        <f>SUM(J47)</f>
        <v>1</v>
      </c>
      <c r="L46" s="182">
        <f>+COUNT(J47)</f>
        <v>1</v>
      </c>
      <c r="M46" s="162">
        <f>+K46/L46</f>
        <v>1</v>
      </c>
      <c r="N46" s="199"/>
      <c r="O46" s="199"/>
      <c r="P46" s="192"/>
      <c r="R46" s="284"/>
      <c r="S46" s="178"/>
      <c r="T46" s="168"/>
      <c r="U46" s="182">
        <f>SUM(T47)</f>
        <v>1</v>
      </c>
      <c r="V46" s="182">
        <f>+COUNT(T47)</f>
        <v>1</v>
      </c>
      <c r="W46" s="162">
        <f>+U46/V46</f>
        <v>1</v>
      </c>
      <c r="X46" s="123"/>
      <c r="Y46" s="118"/>
      <c r="Z46" s="119"/>
      <c r="AB46" s="284"/>
      <c r="AC46" s="178"/>
      <c r="AD46" s="168"/>
      <c r="AE46" s="182">
        <f>SUM(AD47)</f>
        <v>1</v>
      </c>
      <c r="AF46" s="182">
        <f>+COUNT(AD47)</f>
        <v>1</v>
      </c>
      <c r="AG46" s="162">
        <f>+AE46/AF46</f>
        <v>1</v>
      </c>
      <c r="AH46" s="123"/>
      <c r="AI46" s="118"/>
      <c r="AJ46" s="119"/>
    </row>
    <row r="47" spans="1:36" ht="24.95" customHeight="1">
      <c r="A47" s="6"/>
      <c r="B47" s="22"/>
      <c r="C47" s="24"/>
      <c r="D47" s="13"/>
      <c r="E47" s="116" t="str">
        <f>+Indicadores!A57</f>
        <v>I26</v>
      </c>
      <c r="F47" s="17" t="str">
        <f>+Indicadores!B57</f>
        <v>Índice de satisfacción coa promoción da titulación e a información pública na web</v>
      </c>
      <c r="G47" s="17" t="str">
        <f>+Indicadores!C57</f>
        <v>DO-0301 Información Püblica</v>
      </c>
      <c r="H47" s="275">
        <f>+Indicadores!D57</f>
        <v>50</v>
      </c>
      <c r="I47" s="164">
        <f>+Indicadores!E57</f>
        <v>55</v>
      </c>
      <c r="J47" s="235">
        <f>+IF(H47=0,1,IF(I47&gt;H47,1,I47/H47))</f>
        <v>1</v>
      </c>
      <c r="K47" s="185"/>
      <c r="L47" s="185"/>
      <c r="M47" s="165"/>
      <c r="N47" s="210"/>
      <c r="O47" s="210"/>
      <c r="P47" s="195"/>
      <c r="R47" s="275">
        <f>+Indicadores!H57</f>
        <v>50</v>
      </c>
      <c r="S47" s="164">
        <f>+Indicadores!I57</f>
        <v>55</v>
      </c>
      <c r="T47" s="235">
        <f>+IF(R47=0,1,IF(S47&gt;R47,1,S47/R47))</f>
        <v>1</v>
      </c>
      <c r="U47" s="185"/>
      <c r="V47" s="185"/>
      <c r="W47" s="165"/>
      <c r="X47" s="124"/>
      <c r="Y47" s="120"/>
      <c r="Z47" s="121"/>
      <c r="AB47" s="275">
        <f>+Indicadores!L57</f>
        <v>50</v>
      </c>
      <c r="AC47" s="164">
        <f>+Indicadores!M57</f>
        <v>55</v>
      </c>
      <c r="AD47" s="235">
        <f>+IF(AB47=0,1,IF(AC47&gt;AB47,1,AC47/AB47))</f>
        <v>1</v>
      </c>
      <c r="AE47" s="185"/>
      <c r="AF47" s="185"/>
      <c r="AG47" s="165"/>
      <c r="AH47" s="124"/>
      <c r="AI47" s="120"/>
      <c r="AJ47" s="121"/>
    </row>
    <row r="48" spans="1:36" ht="24.95" customHeight="1">
      <c r="A48" s="6"/>
      <c r="B48" s="22"/>
      <c r="C48" s="157" t="s">
        <v>94</v>
      </c>
      <c r="D48" s="157"/>
      <c r="E48" s="157"/>
      <c r="F48" s="157"/>
      <c r="G48" s="157"/>
      <c r="H48" s="159"/>
      <c r="I48" s="159"/>
      <c r="J48" s="234"/>
      <c r="K48" s="184"/>
      <c r="L48" s="184"/>
      <c r="M48" s="159"/>
      <c r="N48" s="197">
        <f>+K49+K52+K54</f>
        <v>4</v>
      </c>
      <c r="O48" s="197">
        <f>+L49+L52+L54</f>
        <v>4</v>
      </c>
      <c r="P48" s="191" t="str">
        <f>+IF(N48/O48=1,"Conseguido",N48/O48)</f>
        <v>Conseguido</v>
      </c>
      <c r="R48" s="159"/>
      <c r="S48" s="159"/>
      <c r="T48" s="234"/>
      <c r="U48" s="184"/>
      <c r="V48" s="184"/>
      <c r="W48" s="159"/>
      <c r="X48" s="197">
        <f>+U49+U52+U54</f>
        <v>4</v>
      </c>
      <c r="Y48" s="197">
        <f>+V49+V52+V54</f>
        <v>4</v>
      </c>
      <c r="Z48" s="191" t="str">
        <f>+IF(X48/Y48=1,"Conseguido",X48/Y48)</f>
        <v>Conseguido</v>
      </c>
      <c r="AB48" s="159"/>
      <c r="AC48" s="159"/>
      <c r="AD48" s="234"/>
      <c r="AE48" s="184"/>
      <c r="AF48" s="184"/>
      <c r="AG48" s="159"/>
      <c r="AH48" s="197">
        <f>+AE49+AE52+AE54</f>
        <v>4</v>
      </c>
      <c r="AI48" s="197">
        <f>+AF49+AF52+AF54</f>
        <v>4</v>
      </c>
      <c r="AJ48" s="191" t="str">
        <f>+IF(AH48/AI48=1,"Conseguido",AH48/AI48)</f>
        <v>Conseguido</v>
      </c>
    </row>
    <row r="49" spans="1:36" ht="24.95" customHeight="1">
      <c r="A49" s="6"/>
      <c r="B49" s="22"/>
      <c r="C49" s="10"/>
      <c r="D49" s="11" t="s">
        <v>95</v>
      </c>
      <c r="E49" s="113"/>
      <c r="F49" s="12"/>
      <c r="G49" s="12"/>
      <c r="H49" s="160"/>
      <c r="I49" s="176"/>
      <c r="J49" s="168"/>
      <c r="K49" s="182">
        <f>SUM(J50:J51)</f>
        <v>2</v>
      </c>
      <c r="L49" s="182">
        <f>+COUNT(J50:J51)</f>
        <v>2</v>
      </c>
      <c r="M49" s="162">
        <f>+K49/L49</f>
        <v>1</v>
      </c>
      <c r="N49" s="199"/>
      <c r="O49" s="199"/>
      <c r="P49" s="192"/>
      <c r="R49" s="160"/>
      <c r="S49" s="176"/>
      <c r="T49" s="168"/>
      <c r="U49" s="182">
        <f>SUM(T50:T51)</f>
        <v>2</v>
      </c>
      <c r="V49" s="182">
        <f>+COUNT(T50:T51)</f>
        <v>2</v>
      </c>
      <c r="W49" s="162">
        <f>+U49/V49</f>
        <v>1</v>
      </c>
      <c r="X49" s="199"/>
      <c r="Y49" s="199"/>
      <c r="Z49" s="192"/>
      <c r="AB49" s="160"/>
      <c r="AC49" s="176"/>
      <c r="AD49" s="168"/>
      <c r="AE49" s="182">
        <f>SUM(AD50:AD51)</f>
        <v>2</v>
      </c>
      <c r="AF49" s="182">
        <f>+COUNT(AD50:AD51)</f>
        <v>2</v>
      </c>
      <c r="AG49" s="162">
        <f>+AE49/AF49</f>
        <v>1</v>
      </c>
      <c r="AH49" s="199"/>
      <c r="AI49" s="199"/>
      <c r="AJ49" s="192"/>
    </row>
    <row r="50" spans="1:36" ht="24.95" customHeight="1">
      <c r="A50" s="6"/>
      <c r="B50" s="22"/>
      <c r="C50" s="10"/>
      <c r="D50" s="15"/>
      <c r="E50" s="115" t="str">
        <f>+Indicadores!A8</f>
        <v>I2</v>
      </c>
      <c r="F50" s="26" t="str">
        <f>+Indicadores!B8</f>
        <v>Nº Estudantes de novo ingreso por titulación (no caso dos Másters)</v>
      </c>
      <c r="G50" s="26" t="str">
        <f>+Indicadores!C8</f>
        <v>AC-0104: Accesos e admisión</v>
      </c>
      <c r="H50" s="166">
        <f>+Indicadores!D8</f>
        <v>50</v>
      </c>
      <c r="I50" s="179">
        <f>+Indicadores!E8</f>
        <v>58</v>
      </c>
      <c r="J50" s="237">
        <f t="shared" ref="J50:J51" si="17">+IF(H50=0,1,IF(I50&gt;H50,1,I50/H50))</f>
        <v>1</v>
      </c>
      <c r="M50" s="174"/>
      <c r="N50" s="199"/>
      <c r="O50" s="199"/>
      <c r="P50" s="192"/>
      <c r="R50" s="166">
        <f>+Indicadores!H8</f>
        <v>50</v>
      </c>
      <c r="S50" s="179">
        <f>+Indicadores!I8</f>
        <v>58</v>
      </c>
      <c r="T50" s="237">
        <f t="shared" ref="T50:T51" si="18">+IF(R50=0,1,IF(S50&gt;R50,1,S50/R50))</f>
        <v>1</v>
      </c>
      <c r="U50" s="183"/>
      <c r="V50" s="183"/>
      <c r="W50" s="174"/>
      <c r="X50" s="199"/>
      <c r="Y50" s="199"/>
      <c r="Z50" s="192"/>
      <c r="AB50" s="166">
        <f>+Indicadores!L8</f>
        <v>50</v>
      </c>
      <c r="AC50" s="179">
        <f>+Indicadores!M8</f>
        <v>58</v>
      </c>
      <c r="AD50" s="237">
        <f t="shared" ref="AD50:AD51" si="19">+IF(AB50=0,1,IF(AC50&gt;AB50,1,AC50/AB50))</f>
        <v>1</v>
      </c>
      <c r="AE50" s="183"/>
      <c r="AF50" s="183"/>
      <c r="AG50" s="174"/>
      <c r="AH50" s="199"/>
      <c r="AI50" s="199"/>
      <c r="AJ50" s="192"/>
    </row>
    <row r="51" spans="1:36" ht="24.95" customHeight="1">
      <c r="A51" s="6"/>
      <c r="B51" s="22"/>
      <c r="C51" s="10"/>
      <c r="D51" s="13"/>
      <c r="E51" s="116" t="str">
        <f>+Indicadores!A31</f>
        <v>I11</v>
      </c>
      <c r="F51" s="25" t="str">
        <f>+Indicadores!B31</f>
        <v>Relación de Oferta / Demanda de prazas</v>
      </c>
      <c r="G51" s="25" t="str">
        <f>+Indicadores!C31</f>
        <v>AC-0104: Accesos e admisión</v>
      </c>
      <c r="H51" s="163">
        <f>+Indicadores!D31</f>
        <v>50</v>
      </c>
      <c r="I51" s="177">
        <f>+Indicadores!E31</f>
        <v>55</v>
      </c>
      <c r="J51" s="235">
        <f t="shared" si="17"/>
        <v>1</v>
      </c>
      <c r="K51" s="185"/>
      <c r="L51" s="185"/>
      <c r="M51" s="165"/>
      <c r="N51" s="199"/>
      <c r="O51" s="199"/>
      <c r="P51" s="192"/>
      <c r="R51" s="163">
        <f>+Indicadores!H31</f>
        <v>50</v>
      </c>
      <c r="S51" s="177">
        <f>+Indicadores!I31</f>
        <v>55</v>
      </c>
      <c r="T51" s="235">
        <f t="shared" si="18"/>
        <v>1</v>
      </c>
      <c r="U51" s="185"/>
      <c r="V51" s="185"/>
      <c r="W51" s="165"/>
      <c r="X51" s="199"/>
      <c r="Y51" s="199"/>
      <c r="Z51" s="192"/>
      <c r="AB51" s="163">
        <f>+Indicadores!L31</f>
        <v>50</v>
      </c>
      <c r="AC51" s="177">
        <f>+Indicadores!M31</f>
        <v>55</v>
      </c>
      <c r="AD51" s="235">
        <f t="shared" si="19"/>
        <v>1</v>
      </c>
      <c r="AE51" s="185"/>
      <c r="AF51" s="185"/>
      <c r="AG51" s="165"/>
      <c r="AH51" s="199"/>
      <c r="AI51" s="199"/>
      <c r="AJ51" s="192"/>
    </row>
    <row r="52" spans="1:36" ht="24.95" customHeight="1">
      <c r="A52" s="6"/>
      <c r="B52" s="22"/>
      <c r="C52" s="10"/>
      <c r="D52" s="11" t="s">
        <v>6</v>
      </c>
      <c r="E52" s="113"/>
      <c r="F52" s="12"/>
      <c r="G52" s="12"/>
      <c r="H52" s="160"/>
      <c r="I52" s="176"/>
      <c r="J52" s="168"/>
      <c r="K52" s="182">
        <f>SUM(J53)</f>
        <v>1</v>
      </c>
      <c r="L52" s="182">
        <f>+COUNT(J53)</f>
        <v>1</v>
      </c>
      <c r="M52" s="162">
        <f>+K52/L52</f>
        <v>1</v>
      </c>
      <c r="N52" s="199"/>
      <c r="O52" s="199"/>
      <c r="P52" s="192"/>
      <c r="R52" s="160"/>
      <c r="S52" s="176"/>
      <c r="T52" s="168"/>
      <c r="U52" s="182">
        <f>SUM(T53)</f>
        <v>1</v>
      </c>
      <c r="V52" s="182">
        <f>+COUNT(T53)</f>
        <v>1</v>
      </c>
      <c r="W52" s="162">
        <f>+U52/V52</f>
        <v>1</v>
      </c>
      <c r="X52" s="199"/>
      <c r="Y52" s="199"/>
      <c r="Z52" s="192"/>
      <c r="AB52" s="160"/>
      <c r="AC52" s="176"/>
      <c r="AD52" s="168"/>
      <c r="AE52" s="182">
        <f>SUM(AD53)</f>
        <v>1</v>
      </c>
      <c r="AF52" s="182">
        <f>+COUNT(AD53)</f>
        <v>1</v>
      </c>
      <c r="AG52" s="162">
        <f>+AE52/AF52</f>
        <v>1</v>
      </c>
      <c r="AH52" s="199"/>
      <c r="AI52" s="199"/>
      <c r="AJ52" s="192"/>
    </row>
    <row r="53" spans="1:36" ht="24.95" customHeight="1">
      <c r="A53" s="6"/>
      <c r="B53" s="22"/>
      <c r="C53" s="10"/>
      <c r="D53" s="13"/>
      <c r="E53" s="115" t="str">
        <f>+Indicadores!A7</f>
        <v>I1</v>
      </c>
      <c r="F53" s="27" t="str">
        <f>+Indicadores!B7</f>
        <v>Nº Estudantes de novo ingreso</v>
      </c>
      <c r="G53" s="27" t="str">
        <f>+Indicadores!C7</f>
        <v>AC-0201 Matrícula</v>
      </c>
      <c r="H53" s="163">
        <f>+Indicadores!D7</f>
        <v>48</v>
      </c>
      <c r="I53" s="177">
        <f>+Indicadores!E7</f>
        <v>50</v>
      </c>
      <c r="J53" s="235">
        <f>+IF(H53=0,1,IF(I53&gt;H53,1,I53/H53))</f>
        <v>1</v>
      </c>
      <c r="K53" s="185"/>
      <c r="L53" s="185"/>
      <c r="M53" s="165"/>
      <c r="N53" s="199"/>
      <c r="O53" s="199"/>
      <c r="P53" s="192"/>
      <c r="R53" s="163">
        <f>+Indicadores!H7</f>
        <v>48</v>
      </c>
      <c r="S53" s="177">
        <f>+Indicadores!I7</f>
        <v>50</v>
      </c>
      <c r="T53" s="235">
        <f>+IF(R53=0,1,IF(S53&gt;R53,1,S53/R53))</f>
        <v>1</v>
      </c>
      <c r="U53" s="185"/>
      <c r="V53" s="185"/>
      <c r="W53" s="165"/>
      <c r="X53" s="199"/>
      <c r="Y53" s="199"/>
      <c r="Z53" s="192"/>
      <c r="AB53" s="163">
        <f>+Indicadores!L7</f>
        <v>48</v>
      </c>
      <c r="AC53" s="177">
        <f>+Indicadores!M7</f>
        <v>50</v>
      </c>
      <c r="AD53" s="235">
        <f>+IF(AB53=0,1,IF(AC53&gt;AB53,1,AC53/AB53))</f>
        <v>1</v>
      </c>
      <c r="AE53" s="185"/>
      <c r="AF53" s="185"/>
      <c r="AG53" s="165"/>
      <c r="AH53" s="199"/>
      <c r="AI53" s="199"/>
      <c r="AJ53" s="192"/>
    </row>
    <row r="54" spans="1:36" ht="24.95" customHeight="1">
      <c r="A54" s="6"/>
      <c r="B54" s="22"/>
      <c r="C54" s="10"/>
      <c r="D54" s="11" t="s">
        <v>96</v>
      </c>
      <c r="E54" s="113"/>
      <c r="F54" s="12"/>
      <c r="G54" s="12"/>
      <c r="H54" s="160"/>
      <c r="I54" s="176"/>
      <c r="J54" s="168"/>
      <c r="K54" s="182">
        <f>SUM(J55)</f>
        <v>1</v>
      </c>
      <c r="L54" s="182">
        <f>+COUNT(J55)</f>
        <v>1</v>
      </c>
      <c r="M54" s="162">
        <f>+K54/L54</f>
        <v>1</v>
      </c>
      <c r="N54" s="199"/>
      <c r="O54" s="199"/>
      <c r="P54" s="192"/>
      <c r="R54" s="160"/>
      <c r="S54" s="176"/>
      <c r="T54" s="168"/>
      <c r="U54" s="182">
        <f>SUM(T55)</f>
        <v>1</v>
      </c>
      <c r="V54" s="182">
        <f>+COUNT(T55)</f>
        <v>1</v>
      </c>
      <c r="W54" s="162">
        <f>+U54/V54</f>
        <v>1</v>
      </c>
      <c r="X54" s="199"/>
      <c r="Y54" s="199"/>
      <c r="Z54" s="192"/>
      <c r="AB54" s="160"/>
      <c r="AC54" s="176"/>
      <c r="AD54" s="168"/>
      <c r="AE54" s="182">
        <f>SUM(AD55)</f>
        <v>1</v>
      </c>
      <c r="AF54" s="182">
        <f>+COUNT(AD55)</f>
        <v>1</v>
      </c>
      <c r="AG54" s="162">
        <f>+AE54/AF54</f>
        <v>1</v>
      </c>
      <c r="AH54" s="199"/>
      <c r="AI54" s="199"/>
      <c r="AJ54" s="192"/>
    </row>
    <row r="55" spans="1:36" ht="24.95" customHeight="1" thickBot="1">
      <c r="A55" s="6"/>
      <c r="B55" s="28"/>
      <c r="C55" s="19"/>
      <c r="D55" s="20"/>
      <c r="E55" s="116" t="str">
        <f>+Indicadores!A63</f>
        <v>I28</v>
      </c>
      <c r="F55" s="29" t="str">
        <f>+Indicadores!B63</f>
        <v>Nª de QSP relativos á expedición de titulos</v>
      </c>
      <c r="G55" s="29" t="str">
        <f>+Indicadores!C63</f>
        <v>AC-0401: Expedición de títulos oficiais</v>
      </c>
      <c r="H55" s="171">
        <f>+Indicadores!D63</f>
        <v>50</v>
      </c>
      <c r="I55" s="172">
        <f>+Indicadores!E63</f>
        <v>55</v>
      </c>
      <c r="J55" s="238">
        <f>+IF(H55=0,1,IF(I55&gt;H55,1,I55/H55))</f>
        <v>1</v>
      </c>
      <c r="K55" s="186"/>
      <c r="L55" s="186"/>
      <c r="M55" s="173"/>
      <c r="N55" s="209"/>
      <c r="O55" s="209"/>
      <c r="P55" s="194"/>
      <c r="R55" s="171">
        <f>+Indicadores!H63</f>
        <v>50</v>
      </c>
      <c r="S55" s="172">
        <f>+Indicadores!I63</f>
        <v>55</v>
      </c>
      <c r="T55" s="238">
        <f>+IF(R55=0,1,IF(S55&gt;R55,1,S55/R55))</f>
        <v>1</v>
      </c>
      <c r="U55" s="186"/>
      <c r="V55" s="186"/>
      <c r="W55" s="173"/>
      <c r="X55" s="209"/>
      <c r="Y55" s="209"/>
      <c r="Z55" s="194"/>
      <c r="AB55" s="171">
        <f>+Indicadores!L63</f>
        <v>50</v>
      </c>
      <c r="AC55" s="172">
        <f>+Indicadores!M63</f>
        <v>55</v>
      </c>
      <c r="AD55" s="238">
        <f>+IF(AB55=0,1,IF(AC55&gt;AB55,1,AC55/AB55))</f>
        <v>1</v>
      </c>
      <c r="AE55" s="186"/>
      <c r="AF55" s="186"/>
      <c r="AG55" s="173"/>
      <c r="AH55" s="209"/>
      <c r="AI55" s="209"/>
      <c r="AJ55" s="194"/>
    </row>
    <row r="56" spans="1:36" s="2" customFormat="1" ht="24.95" customHeight="1" thickBot="1">
      <c r="B56" s="203" t="s">
        <v>97</v>
      </c>
      <c r="C56" s="204"/>
      <c r="D56" s="204"/>
      <c r="E56" s="204"/>
      <c r="F56" s="204"/>
      <c r="G56" s="204"/>
      <c r="H56" s="204"/>
      <c r="I56" s="204"/>
      <c r="J56" s="233"/>
      <c r="K56" s="205"/>
      <c r="L56" s="205"/>
      <c r="M56" s="204"/>
      <c r="N56" s="206">
        <f>+N57+N66+N71</f>
        <v>7.1111111111111116</v>
      </c>
      <c r="O56" s="206">
        <f>+O57+O66+O71</f>
        <v>10</v>
      </c>
      <c r="P56" s="207">
        <f>+N56/O56</f>
        <v>0.71111111111111114</v>
      </c>
      <c r="R56" s="204"/>
      <c r="S56" s="204"/>
      <c r="T56" s="233"/>
      <c r="U56" s="205"/>
      <c r="V56" s="205"/>
      <c r="W56" s="204"/>
      <c r="X56" s="206">
        <f>+X57+X66+X71</f>
        <v>7.1111111111111116</v>
      </c>
      <c r="Y56" s="206">
        <f>+Y57+Y66+Y71</f>
        <v>10</v>
      </c>
      <c r="Z56" s="207">
        <f>+X56/Y56</f>
        <v>0.71111111111111114</v>
      </c>
      <c r="AB56" s="204"/>
      <c r="AC56" s="204"/>
      <c r="AD56" s="233"/>
      <c r="AE56" s="205"/>
      <c r="AF56" s="205"/>
      <c r="AG56" s="204"/>
      <c r="AH56" s="206">
        <f>+AH57+AH66+AH71</f>
        <v>7.1111111111111116</v>
      </c>
      <c r="AI56" s="206">
        <f>+AI57+AI66+AI71</f>
        <v>10</v>
      </c>
      <c r="AJ56" s="207">
        <f>+AH56/AI56</f>
        <v>0.71111111111111114</v>
      </c>
    </row>
    <row r="57" spans="1:36" ht="24.95" customHeight="1">
      <c r="A57" s="6"/>
      <c r="B57" s="21"/>
      <c r="C57" s="157" t="s">
        <v>98</v>
      </c>
      <c r="D57" s="157"/>
      <c r="E57" s="157"/>
      <c r="F57" s="157"/>
      <c r="G57" s="157"/>
      <c r="H57" s="159"/>
      <c r="I57" s="159"/>
      <c r="J57" s="234"/>
      <c r="K57" s="184"/>
      <c r="L57" s="184"/>
      <c r="M57" s="159"/>
      <c r="N57" s="197">
        <f>+K58+K63</f>
        <v>3.3333333333333335</v>
      </c>
      <c r="O57" s="197">
        <f>+L58+L63</f>
        <v>6</v>
      </c>
      <c r="P57" s="191">
        <f>+IF(N57/O57=1,"Conseguido",N57/O57)</f>
        <v>0.55555555555555558</v>
      </c>
      <c r="R57" s="159"/>
      <c r="S57" s="159"/>
      <c r="T57" s="234"/>
      <c r="U57" s="184"/>
      <c r="V57" s="184"/>
      <c r="W57" s="159"/>
      <c r="X57" s="197">
        <f>+U58+U63</f>
        <v>3.3333333333333335</v>
      </c>
      <c r="Y57" s="197">
        <f>+V58+V63</f>
        <v>6</v>
      </c>
      <c r="Z57" s="191">
        <f>+IF(X57/Y57=1,"Conseguido",X57/Y57)</f>
        <v>0.55555555555555558</v>
      </c>
      <c r="AB57" s="159"/>
      <c r="AC57" s="159"/>
      <c r="AD57" s="234"/>
      <c r="AE57" s="184"/>
      <c r="AF57" s="184"/>
      <c r="AG57" s="159"/>
      <c r="AH57" s="197">
        <f>+AE58+AE63</f>
        <v>3.3333333333333335</v>
      </c>
      <c r="AI57" s="197">
        <f>+AF58+AF63</f>
        <v>6</v>
      </c>
      <c r="AJ57" s="191">
        <f>+IF(AH57/AI57=1,"Conseguido",AH57/AI57)</f>
        <v>0.55555555555555558</v>
      </c>
    </row>
    <row r="58" spans="1:36" ht="24.95" customHeight="1">
      <c r="A58" s="6"/>
      <c r="B58" s="22"/>
      <c r="C58" s="10"/>
      <c r="D58" s="11" t="s">
        <v>99</v>
      </c>
      <c r="E58" s="113"/>
      <c r="F58" s="12"/>
      <c r="G58" s="12"/>
      <c r="H58" s="160"/>
      <c r="I58" s="176"/>
      <c r="J58" s="168"/>
      <c r="K58" s="182">
        <f>SUM(J59:J62)</f>
        <v>2.5</v>
      </c>
      <c r="L58" s="182">
        <f>+COUNT(J59:J62)</f>
        <v>4</v>
      </c>
      <c r="M58" s="162">
        <f>+K58/L58</f>
        <v>0.625</v>
      </c>
      <c r="N58" s="199"/>
      <c r="O58" s="199"/>
      <c r="P58" s="192"/>
      <c r="R58" s="160"/>
      <c r="S58" s="176"/>
      <c r="T58" s="168"/>
      <c r="U58" s="182">
        <f>SUM(T59:T62)</f>
        <v>2.5</v>
      </c>
      <c r="V58" s="182">
        <f>+COUNT(T59:T62)</f>
        <v>4</v>
      </c>
      <c r="W58" s="162">
        <f>+U58/V58</f>
        <v>0.625</v>
      </c>
      <c r="X58" s="199"/>
      <c r="Y58" s="199"/>
      <c r="Z58" s="192"/>
      <c r="AB58" s="160"/>
      <c r="AC58" s="176"/>
      <c r="AD58" s="168"/>
      <c r="AE58" s="182">
        <f>SUM(AD59:AD62)</f>
        <v>2.5</v>
      </c>
      <c r="AF58" s="182">
        <f>+COUNT(AD59:AD62)</f>
        <v>4</v>
      </c>
      <c r="AG58" s="162">
        <f>+AE58/AF58</f>
        <v>0.625</v>
      </c>
      <c r="AH58" s="199"/>
      <c r="AI58" s="199"/>
      <c r="AJ58" s="192"/>
    </row>
    <row r="59" spans="1:36" ht="24.95" customHeight="1">
      <c r="A59" s="6"/>
      <c r="B59" s="22"/>
      <c r="C59" s="10"/>
      <c r="D59" s="15"/>
      <c r="E59" s="115" t="str">
        <f>+Indicadores!A13</f>
        <v>I5</v>
      </c>
      <c r="F59" s="16" t="str">
        <f>+Indicadores!B13</f>
        <v>% Participación do PDI do título en plans de formación</v>
      </c>
      <c r="G59" s="16" t="str">
        <f>+Indicadores!C13</f>
        <v>PE-02 Xestión de PDI</v>
      </c>
      <c r="H59" s="166">
        <f>+Indicadores!D13</f>
        <v>50</v>
      </c>
      <c r="I59" s="169">
        <f>+Indicadores!E13</f>
        <v>0</v>
      </c>
      <c r="J59" s="237">
        <f t="shared" ref="J59:J62" si="20">+IF(H59=0,1,IF(I59&gt;H59,1,I59/H59))</f>
        <v>0</v>
      </c>
      <c r="M59" s="174"/>
      <c r="N59" s="199"/>
      <c r="O59" s="199"/>
      <c r="P59" s="192"/>
      <c r="R59" s="166">
        <f>+Indicadores!H13</f>
        <v>50</v>
      </c>
      <c r="S59" s="169">
        <f>+Indicadores!I13</f>
        <v>0</v>
      </c>
      <c r="T59" s="237">
        <f t="shared" ref="T59:T62" si="21">+IF(R59=0,1,IF(S59&gt;R59,1,S59/R59))</f>
        <v>0</v>
      </c>
      <c r="U59" s="183"/>
      <c r="V59" s="183"/>
      <c r="W59" s="174"/>
      <c r="X59" s="199"/>
      <c r="Y59" s="199"/>
      <c r="Z59" s="192"/>
      <c r="AB59" s="166">
        <f>+Indicadores!L13</f>
        <v>50</v>
      </c>
      <c r="AC59" s="169">
        <f>+Indicadores!M13</f>
        <v>0</v>
      </c>
      <c r="AD59" s="237">
        <f t="shared" ref="AD59:AD62" si="22">+IF(AB59=0,1,IF(AC59&gt;AB59,1,AC59/AB59))</f>
        <v>0</v>
      </c>
      <c r="AE59" s="183"/>
      <c r="AF59" s="183"/>
      <c r="AG59" s="174"/>
      <c r="AH59" s="199"/>
      <c r="AI59" s="199"/>
      <c r="AJ59" s="192"/>
    </row>
    <row r="60" spans="1:36" ht="24.95" customHeight="1">
      <c r="A60" s="6"/>
      <c r="B60" s="22"/>
      <c r="C60" s="10"/>
      <c r="D60" s="15"/>
      <c r="E60" s="116" t="str">
        <f>+Indicadores!A15</f>
        <v>I7</v>
      </c>
      <c r="F60" s="16" t="str">
        <f>+Indicadores!B15</f>
        <v>% PDI do título avaliado polo programa DOCENTIA e resultados obtidos</v>
      </c>
      <c r="G60" s="16" t="str">
        <f>+Indicadores!C15</f>
        <v>PE-02 Xestión de PDI</v>
      </c>
      <c r="H60" s="166">
        <f>+Indicadores!D15</f>
        <v>2</v>
      </c>
      <c r="I60" s="169">
        <f>+Indicadores!E15</f>
        <v>1</v>
      </c>
      <c r="J60" s="237">
        <f t="shared" si="20"/>
        <v>0.5</v>
      </c>
      <c r="M60" s="174"/>
      <c r="N60" s="199"/>
      <c r="O60" s="199"/>
      <c r="P60" s="192"/>
      <c r="R60" s="166">
        <f>+Indicadores!H15</f>
        <v>2</v>
      </c>
      <c r="S60" s="169">
        <f>+Indicadores!I15</f>
        <v>1</v>
      </c>
      <c r="T60" s="237">
        <f t="shared" si="21"/>
        <v>0.5</v>
      </c>
      <c r="U60" s="183"/>
      <c r="V60" s="183"/>
      <c r="W60" s="174"/>
      <c r="X60" s="199"/>
      <c r="Y60" s="199"/>
      <c r="Z60" s="192"/>
      <c r="AB60" s="166">
        <f>+Indicadores!L15</f>
        <v>2</v>
      </c>
      <c r="AC60" s="169">
        <f>+Indicadores!M15</f>
        <v>1</v>
      </c>
      <c r="AD60" s="237">
        <f t="shared" si="22"/>
        <v>0.5</v>
      </c>
      <c r="AE60" s="183"/>
      <c r="AF60" s="183"/>
      <c r="AG60" s="174"/>
      <c r="AH60" s="199"/>
      <c r="AI60" s="199"/>
      <c r="AJ60" s="192"/>
    </row>
    <row r="61" spans="1:36" ht="24.95" customHeight="1">
      <c r="A61" s="6"/>
      <c r="B61" s="22"/>
      <c r="C61" s="10"/>
      <c r="D61" s="15"/>
      <c r="E61" s="116" t="str">
        <f>+Indicadores!A18</f>
        <v>I8</v>
      </c>
      <c r="F61" s="16" t="str">
        <f>+Indicadores!B18</f>
        <v xml:space="preserve">Indicadores de mobilidade do PDI </v>
      </c>
      <c r="G61" s="16" t="str">
        <f>+Indicadores!C18</f>
        <v>PE-02 Xestión de PDI</v>
      </c>
      <c r="H61" s="166">
        <f>+Indicadores!D18</f>
        <v>2</v>
      </c>
      <c r="I61" s="169">
        <f>+Indicadores!E18</f>
        <v>2</v>
      </c>
      <c r="J61" s="237">
        <f t="shared" si="20"/>
        <v>1</v>
      </c>
      <c r="M61" s="174"/>
      <c r="N61" s="199"/>
      <c r="O61" s="199"/>
      <c r="P61" s="192"/>
      <c r="R61" s="166">
        <f>+Indicadores!H18</f>
        <v>2</v>
      </c>
      <c r="S61" s="169">
        <f>+Indicadores!I18</f>
        <v>2</v>
      </c>
      <c r="T61" s="237">
        <f t="shared" si="21"/>
        <v>1</v>
      </c>
      <c r="U61" s="183"/>
      <c r="V61" s="183"/>
      <c r="W61" s="174"/>
      <c r="X61" s="199"/>
      <c r="Y61" s="199"/>
      <c r="Z61" s="192"/>
      <c r="AB61" s="166">
        <f>+Indicadores!L18</f>
        <v>2</v>
      </c>
      <c r="AC61" s="169">
        <f>+Indicadores!M18</f>
        <v>2</v>
      </c>
      <c r="AD61" s="237">
        <f t="shared" si="22"/>
        <v>1</v>
      </c>
      <c r="AE61" s="183"/>
      <c r="AF61" s="183"/>
      <c r="AG61" s="174"/>
      <c r="AH61" s="199"/>
      <c r="AI61" s="199"/>
      <c r="AJ61" s="192"/>
    </row>
    <row r="62" spans="1:36" ht="24.95" customHeight="1">
      <c r="A62" s="6"/>
      <c r="B62" s="22"/>
      <c r="C62" s="10"/>
      <c r="D62" s="15"/>
      <c r="E62" s="116" t="str">
        <f>+Indicadores!A80</f>
        <v>I43</v>
      </c>
      <c r="F62" s="17" t="str">
        <f>+Indicadores!B80</f>
        <v>Resultados EAD</v>
      </c>
      <c r="G62" s="17" t="str">
        <f>+Indicadores!C80</f>
        <v>PE-02 Xestión de PDI</v>
      </c>
      <c r="H62" s="166">
        <f>+Indicadores!D80</f>
        <v>50</v>
      </c>
      <c r="I62" s="169">
        <f>+Indicadores!E80</f>
        <v>55</v>
      </c>
      <c r="J62" s="237">
        <f t="shared" si="20"/>
        <v>1</v>
      </c>
      <c r="K62" s="185"/>
      <c r="L62" s="185"/>
      <c r="M62" s="165"/>
      <c r="N62" s="199"/>
      <c r="O62" s="199"/>
      <c r="P62" s="192"/>
      <c r="R62" s="166">
        <f>+Indicadores!H80</f>
        <v>50</v>
      </c>
      <c r="S62" s="169">
        <f>+Indicadores!I80</f>
        <v>55</v>
      </c>
      <c r="T62" s="237">
        <f t="shared" si="21"/>
        <v>1</v>
      </c>
      <c r="U62" s="185"/>
      <c r="V62" s="185"/>
      <c r="W62" s="165"/>
      <c r="X62" s="199"/>
      <c r="Y62" s="199"/>
      <c r="Z62" s="192"/>
      <c r="AB62" s="166">
        <f>+Indicadores!L80</f>
        <v>50</v>
      </c>
      <c r="AC62" s="169">
        <f>+Indicadores!M80</f>
        <v>55</v>
      </c>
      <c r="AD62" s="237">
        <f t="shared" si="22"/>
        <v>1</v>
      </c>
      <c r="AE62" s="185"/>
      <c r="AF62" s="185"/>
      <c r="AG62" s="165"/>
      <c r="AH62" s="199"/>
      <c r="AI62" s="199"/>
      <c r="AJ62" s="192"/>
    </row>
    <row r="63" spans="1:36" ht="24.95" customHeight="1">
      <c r="A63" s="6"/>
      <c r="B63" s="22"/>
      <c r="C63" s="10"/>
      <c r="D63" s="11" t="s">
        <v>100</v>
      </c>
      <c r="E63" s="113"/>
      <c r="F63" s="12"/>
      <c r="G63" s="12"/>
      <c r="H63" s="160"/>
      <c r="I63" s="176"/>
      <c r="J63" s="168"/>
      <c r="K63" s="182">
        <f>SUM(J64:J65)</f>
        <v>0.83333333333333337</v>
      </c>
      <c r="L63" s="182">
        <f>+COUNT(J64:J65)</f>
        <v>2</v>
      </c>
      <c r="M63" s="162">
        <f>+K63/L63</f>
        <v>0.41666666666666669</v>
      </c>
      <c r="N63" s="199"/>
      <c r="O63" s="199"/>
      <c r="P63" s="192"/>
      <c r="R63" s="160"/>
      <c r="S63" s="176"/>
      <c r="T63" s="168"/>
      <c r="U63" s="182">
        <f>SUM(T64:T65)</f>
        <v>0.83333333333333337</v>
      </c>
      <c r="V63" s="182">
        <f>+COUNT(T64:T65)</f>
        <v>2</v>
      </c>
      <c r="W63" s="162">
        <f>+U63/V63</f>
        <v>0.41666666666666669</v>
      </c>
      <c r="X63" s="199"/>
      <c r="Y63" s="199"/>
      <c r="Z63" s="192"/>
      <c r="AB63" s="160"/>
      <c r="AC63" s="176"/>
      <c r="AD63" s="168"/>
      <c r="AE63" s="182">
        <f>SUM(AD64:AD65)</f>
        <v>0.83333333333333337</v>
      </c>
      <c r="AF63" s="182">
        <f>+COUNT(AD64:AD65)</f>
        <v>2</v>
      </c>
      <c r="AG63" s="162">
        <f>+AE63/AF63</f>
        <v>0.41666666666666669</v>
      </c>
      <c r="AH63" s="199"/>
      <c r="AI63" s="199"/>
      <c r="AJ63" s="192"/>
    </row>
    <row r="64" spans="1:36" ht="24.95" customHeight="1">
      <c r="A64" s="6"/>
      <c r="B64" s="22"/>
      <c r="C64" s="10"/>
      <c r="D64" s="15"/>
      <c r="E64" s="115" t="str">
        <f>+Indicadores!A14</f>
        <v>I6</v>
      </c>
      <c r="F64" s="16" t="str">
        <f>+Indicadores!B14</f>
        <v>% Participación do PTXAS do centro en plans de formación</v>
      </c>
      <c r="G64" s="16" t="str">
        <f>+Indicadores!C14</f>
        <v>PE-01 Xestión do PAS</v>
      </c>
      <c r="H64" s="166">
        <f>+Indicadores!D14</f>
        <v>50</v>
      </c>
      <c r="I64" s="169">
        <f>+Indicadores!E14</f>
        <v>0</v>
      </c>
      <c r="J64" s="237">
        <f t="shared" ref="J64:J65" si="23">+IF(H64=0,1,IF(I64&gt;H64,1,I64/H64))</f>
        <v>0</v>
      </c>
      <c r="M64" s="174"/>
      <c r="N64" s="199"/>
      <c r="O64" s="199"/>
      <c r="P64" s="192"/>
      <c r="R64" s="166">
        <f>+Indicadores!H14</f>
        <v>50</v>
      </c>
      <c r="S64" s="169">
        <f>+Indicadores!I14</f>
        <v>0</v>
      </c>
      <c r="T64" s="237">
        <f t="shared" ref="T64:T65" si="24">+IF(R64=0,1,IF(S64&gt;R64,1,S64/R64))</f>
        <v>0</v>
      </c>
      <c r="U64" s="183"/>
      <c r="V64" s="183"/>
      <c r="W64" s="174"/>
      <c r="X64" s="199"/>
      <c r="Y64" s="199"/>
      <c r="Z64" s="192"/>
      <c r="AB64" s="166">
        <f>+Indicadores!L14</f>
        <v>50</v>
      </c>
      <c r="AC64" s="169">
        <f>+Indicadores!M14</f>
        <v>0</v>
      </c>
      <c r="AD64" s="237">
        <f t="shared" ref="AD64:AD65" si="25">+IF(AB64=0,1,IF(AC64&gt;AB64,1,AC64/AB64))</f>
        <v>0</v>
      </c>
      <c r="AE64" s="183"/>
      <c r="AF64" s="183"/>
      <c r="AG64" s="174"/>
      <c r="AH64" s="199"/>
      <c r="AI64" s="199"/>
      <c r="AJ64" s="192"/>
    </row>
    <row r="65" spans="1:36" ht="24.95" customHeight="1">
      <c r="A65" s="6"/>
      <c r="B65" s="22"/>
      <c r="C65" s="24"/>
      <c r="D65" s="13"/>
      <c r="E65" s="116" t="str">
        <f>+Indicadores!A74</f>
        <v>I39</v>
      </c>
      <c r="F65" s="14" t="str">
        <f>+Indicadores!B74</f>
        <v>Grao de satisfacción cos RRHH (Alumnado Titulados)</v>
      </c>
      <c r="G65" s="14" t="str">
        <f>+Indicadores!C74</f>
        <v>PE-01 Xestión do PAS</v>
      </c>
      <c r="H65" s="163">
        <f>+Indicadores!D74</f>
        <v>3</v>
      </c>
      <c r="I65" s="164">
        <f>+Indicadores!E74</f>
        <v>2.5</v>
      </c>
      <c r="J65" s="235">
        <f t="shared" si="23"/>
        <v>0.83333333333333337</v>
      </c>
      <c r="K65" s="185"/>
      <c r="L65" s="185"/>
      <c r="M65" s="165"/>
      <c r="N65" s="210"/>
      <c r="O65" s="210"/>
      <c r="P65" s="195"/>
      <c r="R65" s="163">
        <f>+Indicadores!H74</f>
        <v>3</v>
      </c>
      <c r="S65" s="164">
        <f>+Indicadores!I74</f>
        <v>2.5</v>
      </c>
      <c r="T65" s="235">
        <f t="shared" si="24"/>
        <v>0.83333333333333337</v>
      </c>
      <c r="U65" s="185"/>
      <c r="V65" s="185"/>
      <c r="W65" s="165"/>
      <c r="X65" s="210"/>
      <c r="Y65" s="210"/>
      <c r="Z65" s="195"/>
      <c r="AB65" s="163">
        <f>+Indicadores!L74</f>
        <v>3</v>
      </c>
      <c r="AC65" s="164">
        <f>+Indicadores!M74</f>
        <v>2.5</v>
      </c>
      <c r="AD65" s="235">
        <f t="shared" si="25"/>
        <v>0.83333333333333337</v>
      </c>
      <c r="AE65" s="185"/>
      <c r="AF65" s="185"/>
      <c r="AG65" s="165"/>
      <c r="AH65" s="210"/>
      <c r="AI65" s="210"/>
      <c r="AJ65" s="195"/>
    </row>
    <row r="66" spans="1:36" ht="24.95" customHeight="1">
      <c r="A66" s="6"/>
      <c r="B66" s="22"/>
      <c r="C66" s="157" t="s">
        <v>101</v>
      </c>
      <c r="D66" s="157"/>
      <c r="E66" s="157"/>
      <c r="F66" s="157"/>
      <c r="G66" s="157"/>
      <c r="H66" s="159"/>
      <c r="I66" s="159"/>
      <c r="J66" s="234"/>
      <c r="K66" s="184"/>
      <c r="L66" s="184"/>
      <c r="M66" s="159"/>
      <c r="N66" s="197">
        <f>+K67+K69</f>
        <v>3</v>
      </c>
      <c r="O66" s="197">
        <f>+L67+L69</f>
        <v>3</v>
      </c>
      <c r="P66" s="191" t="str">
        <f>+IF(N66/O66=1,"Conseguido",N66/O66)</f>
        <v>Conseguido</v>
      </c>
      <c r="R66" s="159"/>
      <c r="S66" s="159"/>
      <c r="T66" s="234"/>
      <c r="U66" s="184"/>
      <c r="V66" s="184"/>
      <c r="W66" s="159"/>
      <c r="X66" s="197">
        <f>+U67+U69</f>
        <v>3</v>
      </c>
      <c r="Y66" s="197">
        <f>+V67+V69</f>
        <v>3</v>
      </c>
      <c r="Z66" s="191" t="str">
        <f>+IF(X66/Y66=1,"Conseguido",X66/Y66)</f>
        <v>Conseguido</v>
      </c>
      <c r="AB66" s="159"/>
      <c r="AC66" s="159"/>
      <c r="AD66" s="234"/>
      <c r="AE66" s="184"/>
      <c r="AF66" s="184"/>
      <c r="AG66" s="159"/>
      <c r="AH66" s="197">
        <f>+AE67+AE69</f>
        <v>3</v>
      </c>
      <c r="AI66" s="197">
        <f>+AF67+AF69</f>
        <v>3</v>
      </c>
      <c r="AJ66" s="191" t="str">
        <f>+IF(AH66/AI66=1,"Conseguido",AH66/AI66)</f>
        <v>Conseguido</v>
      </c>
    </row>
    <row r="67" spans="1:36" ht="24.95" customHeight="1">
      <c r="A67" s="6"/>
      <c r="B67" s="22"/>
      <c r="C67" s="10"/>
      <c r="D67" s="11" t="s">
        <v>215</v>
      </c>
      <c r="E67" s="113"/>
      <c r="F67" s="12"/>
      <c r="G67" s="12"/>
      <c r="H67" s="160"/>
      <c r="I67" s="176"/>
      <c r="J67" s="168"/>
      <c r="K67" s="182">
        <f>SUM(J68:J70)</f>
        <v>3</v>
      </c>
      <c r="L67" s="182">
        <f>+COUNT(J68:J70)</f>
        <v>3</v>
      </c>
      <c r="M67" s="162">
        <f>+K67/L67</f>
        <v>1</v>
      </c>
      <c r="N67" s="199"/>
      <c r="O67" s="199"/>
      <c r="P67" s="192"/>
      <c r="R67" s="160"/>
      <c r="S67" s="176"/>
      <c r="T67" s="168"/>
      <c r="U67" s="182">
        <f>SUM(T68:T70)</f>
        <v>3</v>
      </c>
      <c r="V67" s="182">
        <f>+COUNT(T68:T70)</f>
        <v>3</v>
      </c>
      <c r="W67" s="162">
        <f>+U67/V67</f>
        <v>1</v>
      </c>
      <c r="X67" s="199"/>
      <c r="Y67" s="199"/>
      <c r="Z67" s="192"/>
      <c r="AB67" s="160"/>
      <c r="AC67" s="176"/>
      <c r="AD67" s="168"/>
      <c r="AE67" s="182">
        <f>SUM(AD68:AD70)</f>
        <v>3</v>
      </c>
      <c r="AF67" s="182">
        <f>+COUNT(AD68:AD70)</f>
        <v>3</v>
      </c>
      <c r="AG67" s="162">
        <f>+AE67/AF67</f>
        <v>1</v>
      </c>
      <c r="AH67" s="199"/>
      <c r="AI67" s="199"/>
      <c r="AJ67" s="192"/>
    </row>
    <row r="68" spans="1:36" ht="24.95" customHeight="1">
      <c r="A68" s="6"/>
      <c r="B68" s="22"/>
      <c r="C68" s="10"/>
      <c r="D68" s="15"/>
      <c r="E68" s="115" t="str">
        <f>+Indicadores!A77</f>
        <v>I40</v>
      </c>
      <c r="F68" s="17" t="str">
        <f>+Indicadores!B77</f>
        <v>Nº de procedementos actualizados/curso académico</v>
      </c>
      <c r="G68" s="17" t="str">
        <f>+Indicadores!C77</f>
        <v>XD-01: Control dos documentos e dos rexistros</v>
      </c>
      <c r="H68" s="166">
        <f>+Indicadores!D77</f>
        <v>50</v>
      </c>
      <c r="I68" s="169">
        <f>+Indicadores!E77</f>
        <v>55</v>
      </c>
      <c r="J68" s="237">
        <f t="shared" ref="J68:J70" si="26">+IF(H68=0,1,IF(I68&gt;H68,1,I68/H68))</f>
        <v>1</v>
      </c>
      <c r="M68" s="174"/>
      <c r="N68" s="199"/>
      <c r="O68" s="199"/>
      <c r="P68" s="192"/>
      <c r="R68" s="166">
        <f>+Indicadores!H77</f>
        <v>50</v>
      </c>
      <c r="S68" s="169">
        <f>+Indicadores!I77</f>
        <v>55</v>
      </c>
      <c r="T68" s="237">
        <f t="shared" ref="T68:T70" si="27">+IF(R68=0,1,IF(S68&gt;R68,1,S68/R68))</f>
        <v>1</v>
      </c>
      <c r="U68" s="183"/>
      <c r="V68" s="183"/>
      <c r="W68" s="174"/>
      <c r="X68" s="199"/>
      <c r="Y68" s="199"/>
      <c r="Z68" s="192"/>
      <c r="AB68" s="166">
        <f>+Indicadores!L77</f>
        <v>50</v>
      </c>
      <c r="AC68" s="169">
        <f>+Indicadores!M77</f>
        <v>55</v>
      </c>
      <c r="AD68" s="237">
        <f t="shared" ref="AD68:AD70" si="28">+IF(AB68=0,1,IF(AC68&gt;AB68,1,AC68/AB68))</f>
        <v>1</v>
      </c>
      <c r="AE68" s="183"/>
      <c r="AF68" s="183"/>
      <c r="AG68" s="174"/>
      <c r="AH68" s="199"/>
      <c r="AI68" s="199"/>
      <c r="AJ68" s="192"/>
    </row>
    <row r="69" spans="1:36" ht="24.95" customHeight="1">
      <c r="A69" s="6"/>
      <c r="B69" s="22"/>
      <c r="C69" s="10"/>
      <c r="D69" s="15"/>
      <c r="E69" s="115" t="str">
        <f>+Indicadores!A78</f>
        <v>I41</v>
      </c>
      <c r="F69" s="17" t="str">
        <f>+Indicadores!B78</f>
        <v>% Rexistros en estado completado na aplicación SGIC</v>
      </c>
      <c r="G69" s="17" t="str">
        <f>+Indicadores!C78</f>
        <v>XD-01: Control dos documentos e dos rexistros</v>
      </c>
      <c r="H69" s="166">
        <f>+Indicadores!D78</f>
        <v>50</v>
      </c>
      <c r="I69" s="169">
        <f>+Indicadores!E78</f>
        <v>55</v>
      </c>
      <c r="J69" s="237">
        <f t="shared" si="26"/>
        <v>1</v>
      </c>
      <c r="M69" s="170"/>
      <c r="N69" s="199"/>
      <c r="O69" s="199"/>
      <c r="P69" s="192"/>
      <c r="R69" s="166">
        <f>+Indicadores!H78</f>
        <v>50</v>
      </c>
      <c r="S69" s="169">
        <f>+Indicadores!I78</f>
        <v>55</v>
      </c>
      <c r="T69" s="237">
        <f t="shared" si="27"/>
        <v>1</v>
      </c>
      <c r="U69" s="183"/>
      <c r="V69" s="183"/>
      <c r="W69" s="170"/>
      <c r="X69" s="199"/>
      <c r="Y69" s="199"/>
      <c r="Z69" s="192"/>
      <c r="AB69" s="166">
        <f>+Indicadores!L78</f>
        <v>50</v>
      </c>
      <c r="AC69" s="169">
        <f>+Indicadores!M78</f>
        <v>55</v>
      </c>
      <c r="AD69" s="237">
        <f t="shared" si="28"/>
        <v>1</v>
      </c>
      <c r="AE69" s="183"/>
      <c r="AF69" s="183"/>
      <c r="AG69" s="170"/>
      <c r="AH69" s="199"/>
      <c r="AI69" s="199"/>
      <c r="AJ69" s="192"/>
    </row>
    <row r="70" spans="1:36" ht="24.95" customHeight="1">
      <c r="A70" s="6"/>
      <c r="B70" s="22"/>
      <c r="C70" s="24"/>
      <c r="D70" s="13"/>
      <c r="E70" s="114" t="str">
        <f>+Indicadores!A79</f>
        <v>I42</v>
      </c>
      <c r="F70" s="14" t="str">
        <f>+Indicadores!B79</f>
        <v>% Accións de Mellora finalizadas en prazo</v>
      </c>
      <c r="G70" s="14" t="str">
        <f>+Indicadores!C79</f>
        <v>XD-01: Control dos documentos e dos rexistros</v>
      </c>
      <c r="H70" s="163">
        <f>+Indicadores!D79</f>
        <v>50</v>
      </c>
      <c r="I70" s="164">
        <f>+Indicadores!E79</f>
        <v>55</v>
      </c>
      <c r="J70" s="235">
        <f t="shared" si="26"/>
        <v>1</v>
      </c>
      <c r="K70" s="185"/>
      <c r="L70" s="185"/>
      <c r="M70" s="165"/>
      <c r="N70" s="210"/>
      <c r="O70" s="210"/>
      <c r="P70" s="195"/>
      <c r="R70" s="163">
        <f>+Indicadores!H79</f>
        <v>50</v>
      </c>
      <c r="S70" s="164">
        <f>+Indicadores!I79</f>
        <v>55</v>
      </c>
      <c r="T70" s="235">
        <f t="shared" si="27"/>
        <v>1</v>
      </c>
      <c r="U70" s="185"/>
      <c r="V70" s="185"/>
      <c r="W70" s="165"/>
      <c r="X70" s="210"/>
      <c r="Y70" s="210"/>
      <c r="Z70" s="195"/>
      <c r="AB70" s="163">
        <f>+Indicadores!L79</f>
        <v>50</v>
      </c>
      <c r="AC70" s="164">
        <f>+Indicadores!M79</f>
        <v>55</v>
      </c>
      <c r="AD70" s="235">
        <f t="shared" si="28"/>
        <v>1</v>
      </c>
      <c r="AE70" s="185"/>
      <c r="AF70" s="185"/>
      <c r="AG70" s="165"/>
      <c r="AH70" s="210"/>
      <c r="AI70" s="210"/>
      <c r="AJ70" s="195"/>
    </row>
    <row r="71" spans="1:36" ht="24.95" customHeight="1">
      <c r="A71" s="1"/>
      <c r="B71" s="22"/>
      <c r="C71" s="157" t="s">
        <v>102</v>
      </c>
      <c r="D71" s="157"/>
      <c r="E71" s="157"/>
      <c r="F71" s="157"/>
      <c r="G71" s="157"/>
      <c r="H71" s="159"/>
      <c r="I71" s="159"/>
      <c r="J71" s="234"/>
      <c r="K71" s="184"/>
      <c r="L71" s="184"/>
      <c r="M71" s="159"/>
      <c r="N71" s="197">
        <f>+K72</f>
        <v>0.77777777777777779</v>
      </c>
      <c r="O71" s="197">
        <f>+L72</f>
        <v>1</v>
      </c>
      <c r="P71" s="191">
        <f>+IF(N71/O71=1,"Conseguido",N71/O71)</f>
        <v>0.77777777777777779</v>
      </c>
      <c r="R71" s="159"/>
      <c r="S71" s="159"/>
      <c r="T71" s="234"/>
      <c r="U71" s="184"/>
      <c r="V71" s="184"/>
      <c r="W71" s="159"/>
      <c r="X71" s="197">
        <f>+U72</f>
        <v>0.77777777777777779</v>
      </c>
      <c r="Y71" s="197">
        <f>+V72</f>
        <v>1</v>
      </c>
      <c r="Z71" s="191">
        <f>+IF(X71/Y71=1,"Conseguido",X71/Y71)</f>
        <v>0.77777777777777779</v>
      </c>
      <c r="AB71" s="159"/>
      <c r="AC71" s="159"/>
      <c r="AD71" s="234"/>
      <c r="AE71" s="184"/>
      <c r="AF71" s="184"/>
      <c r="AG71" s="159"/>
      <c r="AH71" s="197">
        <f>+AE72</f>
        <v>0.77777777777777779</v>
      </c>
      <c r="AI71" s="197">
        <f>+AF72</f>
        <v>1</v>
      </c>
      <c r="AJ71" s="191">
        <f>+IF(AH71/AI71=1,"Conseguido",AH71/AI71)</f>
        <v>0.77777777777777779</v>
      </c>
    </row>
    <row r="72" spans="1:36" ht="24.95" customHeight="1">
      <c r="A72" s="30"/>
      <c r="B72" s="22"/>
      <c r="C72" s="10"/>
      <c r="D72" s="11" t="s">
        <v>103</v>
      </c>
      <c r="E72" s="113"/>
      <c r="F72" s="12"/>
      <c r="G72" s="12"/>
      <c r="H72" s="160"/>
      <c r="I72" s="176"/>
      <c r="J72" s="168"/>
      <c r="K72" s="182">
        <f>SUM(J73)</f>
        <v>0.77777777777777779</v>
      </c>
      <c r="L72" s="182">
        <f>+COUNT(J73)</f>
        <v>1</v>
      </c>
      <c r="M72" s="162">
        <f>+K72/L72</f>
        <v>0.77777777777777779</v>
      </c>
      <c r="N72" s="199"/>
      <c r="O72" s="199"/>
      <c r="P72" s="192"/>
      <c r="R72" s="160"/>
      <c r="S72" s="176"/>
      <c r="T72" s="168"/>
      <c r="U72" s="182">
        <f>SUM(T73)</f>
        <v>0.77777777777777779</v>
      </c>
      <c r="V72" s="182">
        <f>+COUNT(T73)</f>
        <v>1</v>
      </c>
      <c r="W72" s="162">
        <f>+U72/V72</f>
        <v>0.77777777777777779</v>
      </c>
      <c r="X72" s="199"/>
      <c r="Y72" s="199"/>
      <c r="Z72" s="192"/>
      <c r="AB72" s="160"/>
      <c r="AC72" s="176"/>
      <c r="AD72" s="168"/>
      <c r="AE72" s="182">
        <f>SUM(AD73)</f>
        <v>0.77777777777777779</v>
      </c>
      <c r="AF72" s="182">
        <f>+COUNT(AD73)</f>
        <v>1</v>
      </c>
      <c r="AG72" s="162">
        <f>+AE72/AF72</f>
        <v>0.77777777777777779</v>
      </c>
      <c r="AH72" s="199"/>
      <c r="AI72" s="199"/>
      <c r="AJ72" s="192"/>
    </row>
    <row r="73" spans="1:36" ht="24.95" customHeight="1" thickBot="1">
      <c r="A73" s="30"/>
      <c r="B73" s="28"/>
      <c r="C73" s="19"/>
      <c r="D73" s="19"/>
      <c r="E73" s="116" t="str">
        <f>+Indicadores!A50</f>
        <v>I23</v>
      </c>
      <c r="F73" s="17" t="str">
        <f>+Indicadores!B50</f>
        <v>Índice de satisfacción cos recursos materiais e servizos</v>
      </c>
      <c r="G73" s="17" t="str">
        <f>+Indicadores!C50</f>
        <v>IA-01: Xestión dos recursos materiais e dos servizos</v>
      </c>
      <c r="H73" s="171">
        <f>+Indicadores!D50</f>
        <v>3</v>
      </c>
      <c r="I73" s="201">
        <f>+Indicadores!E50</f>
        <v>2.3333333333333335</v>
      </c>
      <c r="J73" s="238">
        <f>+IF(H73=0,1,IF(I73&gt;H73,1,I73/H73))</f>
        <v>0.77777777777777779</v>
      </c>
      <c r="K73" s="186"/>
      <c r="L73" s="186"/>
      <c r="M73" s="173"/>
      <c r="N73" s="209"/>
      <c r="O73" s="209"/>
      <c r="P73" s="194"/>
      <c r="R73" s="171">
        <f>+Indicadores!H50</f>
        <v>3</v>
      </c>
      <c r="S73" s="201">
        <f>+Indicadores!I50</f>
        <v>2.3333333333333335</v>
      </c>
      <c r="T73" s="238">
        <f>+IF(R73=0,1,IF(S73&gt;R73,1,S73/R73))</f>
        <v>0.77777777777777779</v>
      </c>
      <c r="U73" s="186"/>
      <c r="V73" s="186"/>
      <c r="W73" s="173"/>
      <c r="X73" s="209"/>
      <c r="Y73" s="209"/>
      <c r="Z73" s="194"/>
      <c r="AB73" s="171">
        <f>+Indicadores!L50</f>
        <v>3</v>
      </c>
      <c r="AC73" s="201">
        <f>+Indicadores!M50</f>
        <v>2.3333333333333335</v>
      </c>
      <c r="AD73" s="238">
        <f>+IF(AB73=0,1,IF(AC73&gt;AB73,1,AC73/AB73))</f>
        <v>0.77777777777777779</v>
      </c>
      <c r="AE73" s="186"/>
      <c r="AF73" s="186"/>
      <c r="AG73" s="173"/>
      <c r="AH73" s="209"/>
      <c r="AI73" s="209"/>
      <c r="AJ73" s="194"/>
    </row>
  </sheetData>
  <autoFilter ref="A4:AJ73"/>
  <mergeCells count="5">
    <mergeCell ref="R3:Z3"/>
    <mergeCell ref="AB3:AJ3"/>
    <mergeCell ref="A2:P2"/>
    <mergeCell ref="A3:B3"/>
    <mergeCell ref="H3:P3"/>
  </mergeCells>
  <conditionalFormatting sqref="H4:J4 N4:P4">
    <cfRule type="expression" dxfId="3690" priority="704">
      <formula>$P4&lt;1</formula>
    </cfRule>
    <cfRule type="expression" dxfId="3689" priority="705">
      <formula>$P4=0</formula>
    </cfRule>
    <cfRule type="expression" dxfId="3688" priority="706">
      <formula>$P4=1</formula>
    </cfRule>
  </conditionalFormatting>
  <conditionalFormatting sqref="H4:J4 N4:P4">
    <cfRule type="expression" dxfId="3687" priority="703">
      <formula>$P4&gt;=0.8</formula>
    </cfRule>
  </conditionalFormatting>
  <conditionalFormatting sqref="B4:G4">
    <cfRule type="expression" dxfId="3686" priority="700">
      <formula>$P4&lt;1</formula>
    </cfRule>
    <cfRule type="expression" dxfId="3685" priority="701">
      <formula>$P4=0</formula>
    </cfRule>
    <cfRule type="expression" dxfId="3684" priority="702">
      <formula>$P4=1</formula>
    </cfRule>
  </conditionalFormatting>
  <conditionalFormatting sqref="B4:G4">
    <cfRule type="expression" dxfId="3683" priority="699">
      <formula>$P4&gt;=0.8</formula>
    </cfRule>
  </conditionalFormatting>
  <conditionalFormatting sqref="A4">
    <cfRule type="expression" dxfId="3682" priority="696">
      <formula>$P4&lt;1</formula>
    </cfRule>
    <cfRule type="expression" dxfId="3681" priority="697">
      <formula>$P4=0</formula>
    </cfRule>
    <cfRule type="expression" dxfId="3680" priority="698">
      <formula>$P4=1</formula>
    </cfRule>
  </conditionalFormatting>
  <conditionalFormatting sqref="A4">
    <cfRule type="expression" dxfId="3679" priority="695">
      <formula>$P4&gt;=0.8</formula>
    </cfRule>
  </conditionalFormatting>
  <conditionalFormatting sqref="R4:S4">
    <cfRule type="expression" dxfId="3678" priority="473">
      <formula>$P4&lt;1</formula>
    </cfRule>
    <cfRule type="expression" dxfId="3677" priority="474">
      <formula>$P4=0</formula>
    </cfRule>
    <cfRule type="expression" dxfId="3676" priority="475">
      <formula>$P4=1</formula>
    </cfRule>
  </conditionalFormatting>
  <conditionalFormatting sqref="R4:S4">
    <cfRule type="expression" dxfId="3675" priority="472">
      <formula>$P4&gt;=0.8</formula>
    </cfRule>
  </conditionalFormatting>
  <conditionalFormatting sqref="T4 X4:Z4">
    <cfRule type="expression" dxfId="3674" priority="391">
      <formula>$P4&lt;1</formula>
    </cfRule>
    <cfRule type="expression" dxfId="3673" priority="392">
      <formula>$P4=0</formula>
    </cfRule>
    <cfRule type="expression" dxfId="3672" priority="393">
      <formula>$P4=1</formula>
    </cfRule>
  </conditionalFormatting>
  <conditionalFormatting sqref="T4 X4:Z4">
    <cfRule type="expression" dxfId="3671" priority="390">
      <formula>$P4&gt;=0.8</formula>
    </cfRule>
  </conditionalFormatting>
  <conditionalFormatting sqref="C66:P66">
    <cfRule type="expression" dxfId="3670" priority="297">
      <formula>$P66=0</formula>
    </cfRule>
    <cfRule type="expression" dxfId="3669" priority="298">
      <formula>$P66&lt;0.8</formula>
    </cfRule>
    <cfRule type="expression" dxfId="3668" priority="299">
      <formula>$P66="Conseguido"</formula>
    </cfRule>
    <cfRule type="expression" dxfId="3667" priority="300">
      <formula>$P66&gt;=0.8</formula>
    </cfRule>
  </conditionalFormatting>
  <conditionalFormatting sqref="C71:P71">
    <cfRule type="expression" dxfId="3666" priority="241">
      <formula>$P71=0</formula>
    </cfRule>
    <cfRule type="expression" dxfId="3665" priority="242">
      <formula>$P71&lt;0.8</formula>
    </cfRule>
    <cfRule type="expression" dxfId="3664" priority="243">
      <formula>$P71="Conseguido"</formula>
    </cfRule>
    <cfRule type="expression" dxfId="3663" priority="244">
      <formula>$P71&gt;=0.8</formula>
    </cfRule>
  </conditionalFormatting>
  <conditionalFormatting sqref="C57:P57">
    <cfRule type="expression" dxfId="3662" priority="237">
      <formula>$P57=0</formula>
    </cfRule>
    <cfRule type="expression" dxfId="3661" priority="238">
      <formula>$P57&lt;0.8</formula>
    </cfRule>
    <cfRule type="expression" dxfId="3660" priority="239">
      <formula>$P57="Conseguido"</formula>
    </cfRule>
    <cfRule type="expression" dxfId="3659" priority="240">
      <formula>$P57&gt;=0.8</formula>
    </cfRule>
  </conditionalFormatting>
  <conditionalFormatting sqref="C48:P48">
    <cfRule type="expression" dxfId="3658" priority="233">
      <formula>$P48=0</formula>
    </cfRule>
    <cfRule type="expression" dxfId="3657" priority="234">
      <formula>$P48&lt;0.8</formula>
    </cfRule>
    <cfRule type="expression" dxfId="3656" priority="235">
      <formula>$P48="Conseguido"</formula>
    </cfRule>
    <cfRule type="expression" dxfId="3655" priority="236">
      <formula>$P48&gt;=0.8</formula>
    </cfRule>
  </conditionalFormatting>
  <conditionalFormatting sqref="C45:P45">
    <cfRule type="expression" dxfId="3654" priority="229">
      <formula>$P45=0</formula>
    </cfRule>
    <cfRule type="expression" dxfId="3653" priority="230">
      <formula>$P45&lt;0.8</formula>
    </cfRule>
    <cfRule type="expression" dxfId="3652" priority="231">
      <formula>$P45="Conseguido"</formula>
    </cfRule>
    <cfRule type="expression" dxfId="3651" priority="232">
      <formula>$P45&gt;=0.8</formula>
    </cfRule>
  </conditionalFormatting>
  <conditionalFormatting sqref="C30:P30">
    <cfRule type="expression" dxfId="3650" priority="225">
      <formula>$P30=0</formula>
    </cfRule>
    <cfRule type="expression" dxfId="3649" priority="226">
      <formula>$P30&lt;0.8</formula>
    </cfRule>
    <cfRule type="expression" dxfId="3648" priority="227">
      <formula>$P30="Conseguido"</formula>
    </cfRule>
    <cfRule type="expression" dxfId="3647" priority="228">
      <formula>$P30&gt;=0.8</formula>
    </cfRule>
  </conditionalFormatting>
  <conditionalFormatting sqref="C21:P21">
    <cfRule type="expression" dxfId="3646" priority="221">
      <formula>$P21=0</formula>
    </cfRule>
    <cfRule type="expression" dxfId="3645" priority="222">
      <formula>$P21&lt;0.8</formula>
    </cfRule>
    <cfRule type="expression" dxfId="3644" priority="223">
      <formula>$P21="Conseguido"</formula>
    </cfRule>
    <cfRule type="expression" dxfId="3643" priority="224">
      <formula>$P21&gt;=0.8</formula>
    </cfRule>
  </conditionalFormatting>
  <conditionalFormatting sqref="C15:P15">
    <cfRule type="expression" dxfId="3642" priority="217">
      <formula>$P15=0</formula>
    </cfRule>
    <cfRule type="expression" dxfId="3641" priority="218">
      <formula>$P15&lt;0.8</formula>
    </cfRule>
    <cfRule type="expression" dxfId="3640" priority="219">
      <formula>$P15="Conseguido"</formula>
    </cfRule>
    <cfRule type="expression" dxfId="3639" priority="220">
      <formula>$P15&gt;=0.8</formula>
    </cfRule>
  </conditionalFormatting>
  <conditionalFormatting sqref="C6:P6">
    <cfRule type="expression" dxfId="3638" priority="213">
      <formula>$P6=0</formula>
    </cfRule>
    <cfRule type="expression" dxfId="3637" priority="214">
      <formula>$P6&lt;0.8</formula>
    </cfRule>
    <cfRule type="expression" dxfId="3636" priority="215">
      <formula>$P6="Conseguido"</formula>
    </cfRule>
    <cfRule type="expression" dxfId="3635" priority="216">
      <formula>$P6&gt;=0.8</formula>
    </cfRule>
  </conditionalFormatting>
  <conditionalFormatting sqref="B20:O20">
    <cfRule type="expression" dxfId="3634" priority="209">
      <formula>$P20=0</formula>
    </cfRule>
    <cfRule type="expression" dxfId="3633" priority="210">
      <formula>$P20&lt;0.8</formula>
    </cfRule>
    <cfRule type="expression" dxfId="3632" priority="211">
      <formula>$P20=1</formula>
    </cfRule>
    <cfRule type="expression" dxfId="3631" priority="212">
      <formula>$P20&gt;=0.8</formula>
    </cfRule>
  </conditionalFormatting>
  <conditionalFormatting sqref="B56:P56">
    <cfRule type="expression" dxfId="3630" priority="205">
      <formula>$P56=0</formula>
    </cfRule>
    <cfRule type="expression" dxfId="3629" priority="206">
      <formula>$P56&lt;0.8</formula>
    </cfRule>
    <cfRule type="expression" dxfId="3628" priority="207">
      <formula>$P56=1</formula>
    </cfRule>
    <cfRule type="expression" dxfId="3627" priority="208">
      <formula>$P56&gt;=0.8</formula>
    </cfRule>
  </conditionalFormatting>
  <conditionalFormatting sqref="B5:P5">
    <cfRule type="expression" dxfId="3626" priority="341">
      <formula>$P5=0</formula>
    </cfRule>
    <cfRule type="expression" dxfId="3625" priority="707">
      <formula>$P5&lt;0.8</formula>
    </cfRule>
    <cfRule type="expression" dxfId="3624" priority="712">
      <formula>$P5="Conseguido"</formula>
    </cfRule>
    <cfRule type="expression" dxfId="3623" priority="713">
      <formula>$P5&gt;=0.8</formula>
    </cfRule>
  </conditionalFormatting>
  <conditionalFormatting sqref="P20">
    <cfRule type="expression" dxfId="3622" priority="193">
      <formula>$P20=0</formula>
    </cfRule>
    <cfRule type="expression" dxfId="3621" priority="194">
      <formula>$P20&lt;0.8</formula>
    </cfRule>
    <cfRule type="expression" dxfId="3620" priority="195">
      <formula>$P20=1</formula>
    </cfRule>
    <cfRule type="expression" dxfId="3619" priority="196">
      <formula>$P20&gt;=0.8</formula>
    </cfRule>
  </conditionalFormatting>
  <conditionalFormatting sqref="R6:Z6">
    <cfRule type="expression" dxfId="3618" priority="185">
      <formula>$P6=0</formula>
    </cfRule>
    <cfRule type="expression" dxfId="3617" priority="186">
      <formula>$P6&lt;0.8</formula>
    </cfRule>
    <cfRule type="expression" dxfId="3616" priority="187">
      <formula>$P6="Conseguido"</formula>
    </cfRule>
    <cfRule type="expression" dxfId="3615" priority="188">
      <formula>$P6&gt;=0.8</formula>
    </cfRule>
  </conditionalFormatting>
  <conditionalFormatting sqref="R5:Z5">
    <cfRule type="expression" dxfId="3614" priority="189">
      <formula>$P5=0</formula>
    </cfRule>
    <cfRule type="expression" dxfId="3613" priority="190">
      <formula>$P5&lt;0.8</formula>
    </cfRule>
    <cfRule type="expression" dxfId="3612" priority="191">
      <formula>$P5="Conseguido"</formula>
    </cfRule>
    <cfRule type="expression" dxfId="3611" priority="192">
      <formula>$P5&gt;=0.8</formula>
    </cfRule>
  </conditionalFormatting>
  <conditionalFormatting sqref="R15:Z15">
    <cfRule type="expression" dxfId="3610" priority="173">
      <formula>$P15=0</formula>
    </cfRule>
    <cfRule type="expression" dxfId="3609" priority="174">
      <formula>$P15&lt;0.8</formula>
    </cfRule>
    <cfRule type="expression" dxfId="3608" priority="175">
      <formula>$P15="Conseguido"</formula>
    </cfRule>
    <cfRule type="expression" dxfId="3607" priority="176">
      <formula>$P15&gt;=0.8</formula>
    </cfRule>
  </conditionalFormatting>
  <conditionalFormatting sqref="R21:Z21">
    <cfRule type="expression" dxfId="3606" priority="169">
      <formula>$P21=0</formula>
    </cfRule>
    <cfRule type="expression" dxfId="3605" priority="170">
      <formula>$P21&lt;0.8</formula>
    </cfRule>
    <cfRule type="expression" dxfId="3604" priority="171">
      <formula>$P21="Conseguido"</formula>
    </cfRule>
    <cfRule type="expression" dxfId="3603" priority="172">
      <formula>$P21&gt;=0.8</formula>
    </cfRule>
  </conditionalFormatting>
  <conditionalFormatting sqref="R20:Y20">
    <cfRule type="expression" dxfId="3602" priority="165">
      <formula>$P20=0</formula>
    </cfRule>
    <cfRule type="expression" dxfId="3601" priority="166">
      <formula>$P20&lt;0.8</formula>
    </cfRule>
    <cfRule type="expression" dxfId="3600" priority="167">
      <formula>$P20=1</formula>
    </cfRule>
    <cfRule type="expression" dxfId="3599" priority="168">
      <formula>$P20&gt;=0.8</formula>
    </cfRule>
  </conditionalFormatting>
  <conditionalFormatting sqref="Z20">
    <cfRule type="expression" dxfId="3598" priority="161">
      <formula>$P20=0</formula>
    </cfRule>
    <cfRule type="expression" dxfId="3597" priority="162">
      <formula>$P20&lt;0.8</formula>
    </cfRule>
    <cfRule type="expression" dxfId="3596" priority="163">
      <formula>$P20=1</formula>
    </cfRule>
    <cfRule type="expression" dxfId="3595" priority="164">
      <formula>$P20&gt;=0.8</formula>
    </cfRule>
  </conditionalFormatting>
  <conditionalFormatting sqref="R30:Z30">
    <cfRule type="expression" dxfId="3594" priority="157">
      <formula>$P30=0</formula>
    </cfRule>
    <cfRule type="expression" dxfId="3593" priority="158">
      <formula>$P30&lt;0.8</formula>
    </cfRule>
    <cfRule type="expression" dxfId="3592" priority="159">
      <formula>$P30="Conseguido"</formula>
    </cfRule>
    <cfRule type="expression" dxfId="3591" priority="160">
      <formula>$P30&gt;=0.8</formula>
    </cfRule>
  </conditionalFormatting>
  <conditionalFormatting sqref="AB4:AC4">
    <cfRule type="expression" dxfId="3590" priority="134">
      <formula>$P4&lt;1</formula>
    </cfRule>
    <cfRule type="expression" dxfId="3589" priority="135">
      <formula>$P4=0</formula>
    </cfRule>
    <cfRule type="expression" dxfId="3588" priority="136">
      <formula>$P4=1</formula>
    </cfRule>
  </conditionalFormatting>
  <conditionalFormatting sqref="AB4:AC4">
    <cfRule type="expression" dxfId="3587" priority="133">
      <formula>$P4&gt;=0.8</formula>
    </cfRule>
  </conditionalFormatting>
  <conditionalFormatting sqref="AD4 AH4:AJ4">
    <cfRule type="expression" dxfId="3586" priority="114">
      <formula>$P4&lt;1</formula>
    </cfRule>
    <cfRule type="expression" dxfId="3585" priority="115">
      <formula>$P4=0</formula>
    </cfRule>
    <cfRule type="expression" dxfId="3584" priority="116">
      <formula>$P4=1</formula>
    </cfRule>
  </conditionalFormatting>
  <conditionalFormatting sqref="AD4 AH4:AJ4">
    <cfRule type="expression" dxfId="3583" priority="113">
      <formula>$P4&gt;=0.8</formula>
    </cfRule>
  </conditionalFormatting>
  <conditionalFormatting sqref="AB6:AJ6">
    <cfRule type="expression" dxfId="3582" priority="69">
      <formula>$P6=0</formula>
    </cfRule>
    <cfRule type="expression" dxfId="3581" priority="70">
      <formula>$P6&lt;0.8</formula>
    </cfRule>
    <cfRule type="expression" dxfId="3580" priority="71">
      <formula>$P6="Conseguido"</formula>
    </cfRule>
    <cfRule type="expression" dxfId="3579" priority="72">
      <formula>$P6&gt;=0.8</formula>
    </cfRule>
  </conditionalFormatting>
  <conditionalFormatting sqref="AB5:AJ5">
    <cfRule type="expression" dxfId="3578" priority="73">
      <formula>$P5=0</formula>
    </cfRule>
    <cfRule type="expression" dxfId="3577" priority="74">
      <formula>$P5&lt;0.8</formula>
    </cfRule>
    <cfRule type="expression" dxfId="3576" priority="75">
      <formula>$P5="Conseguido"</formula>
    </cfRule>
    <cfRule type="expression" dxfId="3575" priority="76">
      <formula>$P5&gt;=0.8</formula>
    </cfRule>
  </conditionalFormatting>
  <conditionalFormatting sqref="AB15:AJ15">
    <cfRule type="expression" dxfId="3574" priority="65">
      <formula>$P15=0</formula>
    </cfRule>
    <cfRule type="expression" dxfId="3573" priority="66">
      <formula>$P15&lt;0.8</formula>
    </cfRule>
    <cfRule type="expression" dxfId="3572" priority="67">
      <formula>$P15="Conseguido"</formula>
    </cfRule>
    <cfRule type="expression" dxfId="3571" priority="68">
      <formula>$P15&gt;=0.8</formula>
    </cfRule>
  </conditionalFormatting>
  <conditionalFormatting sqref="AB21:AJ21">
    <cfRule type="expression" dxfId="3570" priority="61">
      <formula>$P21=0</formula>
    </cfRule>
    <cfRule type="expression" dxfId="3569" priority="62">
      <formula>$P21&lt;0.8</formula>
    </cfRule>
    <cfRule type="expression" dxfId="3568" priority="63">
      <formula>$P21="Conseguido"</formula>
    </cfRule>
    <cfRule type="expression" dxfId="3567" priority="64">
      <formula>$P21&gt;=0.8</formula>
    </cfRule>
  </conditionalFormatting>
  <conditionalFormatting sqref="AB20:AI20">
    <cfRule type="expression" dxfId="3566" priority="57">
      <formula>$P20=0</formula>
    </cfRule>
    <cfRule type="expression" dxfId="3565" priority="58">
      <formula>$P20&lt;0.8</formula>
    </cfRule>
    <cfRule type="expression" dxfId="3564" priority="59">
      <formula>$P20=1</formula>
    </cfRule>
    <cfRule type="expression" dxfId="3563" priority="60">
      <formula>$P20&gt;=0.8</formula>
    </cfRule>
  </conditionalFormatting>
  <conditionalFormatting sqref="AJ20">
    <cfRule type="expression" dxfId="3562" priority="53">
      <formula>$P20=0</formula>
    </cfRule>
    <cfRule type="expression" dxfId="3561" priority="54">
      <formula>$P20&lt;0.8</formula>
    </cfRule>
    <cfRule type="expression" dxfId="3560" priority="55">
      <formula>$P20=1</formula>
    </cfRule>
    <cfRule type="expression" dxfId="3559" priority="56">
      <formula>$P20&gt;=0.8</formula>
    </cfRule>
  </conditionalFormatting>
  <conditionalFormatting sqref="AB30:AJ30">
    <cfRule type="expression" dxfId="3558" priority="49">
      <formula>$P30=0</formula>
    </cfRule>
    <cfRule type="expression" dxfId="3557" priority="50">
      <formula>$P30&lt;0.8</formula>
    </cfRule>
    <cfRule type="expression" dxfId="3556" priority="51">
      <formula>$P30="Conseguido"</formula>
    </cfRule>
    <cfRule type="expression" dxfId="3555" priority="52">
      <formula>$P30&gt;=0.8</formula>
    </cfRule>
  </conditionalFormatting>
  <conditionalFormatting sqref="R45:Z45">
    <cfRule type="expression" dxfId="3554" priority="45">
      <formula>$P45=0</formula>
    </cfRule>
    <cfRule type="expression" dxfId="3553" priority="46">
      <formula>$P45&lt;0.8</formula>
    </cfRule>
    <cfRule type="expression" dxfId="3552" priority="47">
      <formula>$P45="Conseguido"</formula>
    </cfRule>
    <cfRule type="expression" dxfId="3551" priority="48">
      <formula>$P45&gt;=0.8</formula>
    </cfRule>
  </conditionalFormatting>
  <conditionalFormatting sqref="AB45:AJ45">
    <cfRule type="expression" dxfId="3550" priority="41">
      <formula>$P45=0</formula>
    </cfRule>
    <cfRule type="expression" dxfId="3549" priority="42">
      <formula>$P45&lt;0.8</formula>
    </cfRule>
    <cfRule type="expression" dxfId="3548" priority="43">
      <formula>$P45="Conseguido"</formula>
    </cfRule>
    <cfRule type="expression" dxfId="3547" priority="44">
      <formula>$P45&gt;=0.8</formula>
    </cfRule>
  </conditionalFormatting>
  <conditionalFormatting sqref="R48:Z48">
    <cfRule type="expression" dxfId="3546" priority="37">
      <formula>$P48=0</formula>
    </cfRule>
    <cfRule type="expression" dxfId="3545" priority="38">
      <formula>$P48&lt;0.8</formula>
    </cfRule>
    <cfRule type="expression" dxfId="3544" priority="39">
      <formula>$P48="Conseguido"</formula>
    </cfRule>
    <cfRule type="expression" dxfId="3543" priority="40">
      <formula>$P48&gt;=0.8</formula>
    </cfRule>
  </conditionalFormatting>
  <conditionalFormatting sqref="AB48:AJ48">
    <cfRule type="expression" dxfId="3542" priority="33">
      <formula>$P48=0</formula>
    </cfRule>
    <cfRule type="expression" dxfId="3541" priority="34">
      <formula>$P48&lt;0.8</formula>
    </cfRule>
    <cfRule type="expression" dxfId="3540" priority="35">
      <formula>$P48="Conseguido"</formula>
    </cfRule>
    <cfRule type="expression" dxfId="3539" priority="36">
      <formula>$P48&gt;=0.8</formula>
    </cfRule>
  </conditionalFormatting>
  <conditionalFormatting sqref="R57:Z57">
    <cfRule type="expression" dxfId="3538" priority="29">
      <formula>$P57=0</formula>
    </cfRule>
    <cfRule type="expression" dxfId="3537" priority="30">
      <formula>$P57&lt;0.8</formula>
    </cfRule>
    <cfRule type="expression" dxfId="3536" priority="31">
      <formula>$P57="Conseguido"</formula>
    </cfRule>
    <cfRule type="expression" dxfId="3535" priority="32">
      <formula>$P57&gt;=0.8</formula>
    </cfRule>
  </conditionalFormatting>
  <conditionalFormatting sqref="R56:Z56">
    <cfRule type="expression" dxfId="3534" priority="25">
      <formula>$P56=0</formula>
    </cfRule>
    <cfRule type="expression" dxfId="3533" priority="26">
      <formula>$P56&lt;0.8</formula>
    </cfRule>
    <cfRule type="expression" dxfId="3532" priority="27">
      <formula>$P56=1</formula>
    </cfRule>
    <cfRule type="expression" dxfId="3531" priority="28">
      <formula>$P56&gt;=0.8</formula>
    </cfRule>
  </conditionalFormatting>
  <conditionalFormatting sqref="AB57:AJ57">
    <cfRule type="expression" dxfId="3530" priority="21">
      <formula>$P57=0</formula>
    </cfRule>
    <cfRule type="expression" dxfId="3529" priority="22">
      <formula>$P57&lt;0.8</formula>
    </cfRule>
    <cfRule type="expression" dxfId="3528" priority="23">
      <formula>$P57="Conseguido"</formula>
    </cfRule>
    <cfRule type="expression" dxfId="3527" priority="24">
      <formula>$P57&gt;=0.8</formula>
    </cfRule>
  </conditionalFormatting>
  <conditionalFormatting sqref="AB56:AJ56">
    <cfRule type="expression" dxfId="3526" priority="17">
      <formula>$P56=0</formula>
    </cfRule>
    <cfRule type="expression" dxfId="3525" priority="18">
      <formula>$P56&lt;0.8</formula>
    </cfRule>
    <cfRule type="expression" dxfId="3524" priority="19">
      <formula>$P56=1</formula>
    </cfRule>
    <cfRule type="expression" dxfId="3523" priority="20">
      <formula>$P56&gt;=0.8</formula>
    </cfRule>
  </conditionalFormatting>
  <conditionalFormatting sqref="R66:Z66">
    <cfRule type="expression" dxfId="3522" priority="13">
      <formula>$P66=0</formula>
    </cfRule>
    <cfRule type="expression" dxfId="3521" priority="14">
      <formula>$P66&lt;0.8</formula>
    </cfRule>
    <cfRule type="expression" dxfId="3520" priority="15">
      <formula>$P66="Conseguido"</formula>
    </cfRule>
    <cfRule type="expression" dxfId="3519" priority="16">
      <formula>$P66&gt;=0.8</formula>
    </cfRule>
  </conditionalFormatting>
  <conditionalFormatting sqref="AB66:AJ66">
    <cfRule type="expression" dxfId="3518" priority="9">
      <formula>$P66=0</formula>
    </cfRule>
    <cfRule type="expression" dxfId="3517" priority="10">
      <formula>$P66&lt;0.8</formula>
    </cfRule>
    <cfRule type="expression" dxfId="3516" priority="11">
      <formula>$P66="Conseguido"</formula>
    </cfRule>
    <cfRule type="expression" dxfId="3515" priority="12">
      <formula>$P66&gt;=0.8</formula>
    </cfRule>
  </conditionalFormatting>
  <conditionalFormatting sqref="R71:Z71">
    <cfRule type="expression" dxfId="3514" priority="5">
      <formula>$P71=0</formula>
    </cfRule>
    <cfRule type="expression" dxfId="3513" priority="6">
      <formula>$P71&lt;0.8</formula>
    </cfRule>
    <cfRule type="expression" dxfId="3512" priority="7">
      <formula>$P71="Conseguido"</formula>
    </cfRule>
    <cfRule type="expression" dxfId="3511" priority="8">
      <formula>$P71&gt;=0.8</formula>
    </cfRule>
  </conditionalFormatting>
  <conditionalFormatting sqref="AB71:AJ71">
    <cfRule type="expression" dxfId="3510" priority="1">
      <formula>$P71=0</formula>
    </cfRule>
    <cfRule type="expression" dxfId="3509" priority="2">
      <formula>$P71&lt;0.8</formula>
    </cfRule>
    <cfRule type="expression" dxfId="3508" priority="3">
      <formula>$P71="Conseguido"</formula>
    </cfRule>
    <cfRule type="expression" dxfId="3507" priority="4">
      <formula>$P71&gt;=0.8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Indicadores</vt:lpstr>
      <vt:lpstr>Resultados</vt:lpstr>
      <vt:lpstr>Indicadores!Área_de_impresión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Gandón Chapela</dc:creator>
  <cp:lastModifiedBy>Luis Miguel Prieto Rodríguez</cp:lastModifiedBy>
  <cp:lastPrinted>2023-03-17T10:47:00Z</cp:lastPrinted>
  <dcterms:created xsi:type="dcterms:W3CDTF">2023-01-18T09:08:00Z</dcterms:created>
  <dcterms:modified xsi:type="dcterms:W3CDTF">2023-09-29T09:42:52Z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0BEB71B620BD40CA9B72FC05890D92CA</vt:lpwstr>
  </property>
  <property fmtid="{D5CDD505-2E9C-101B-9397-08002B2CF9AE}" pid="3" name="KSOProductBuildVer">
    <vt:lpwstr>3082-11.2.0.11513</vt:lpwstr>
  </property>
</Properties>
</file>