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bra\Dropbox\2019_20 Documentos Verificación_Modificación\"/>
    </mc:Choice>
  </mc:AlternateContent>
  <bookViews>
    <workbookView xWindow="0" yWindow="0" windowWidth="28800" windowHeight="12330"/>
    <workbookView xWindow="0" yWindow="0" windowWidth="28800" windowHeight="12330" activeTab="1"/>
  </bookViews>
  <sheets>
    <sheet name="Instrucciones de uso" sheetId="7" r:id="rId1"/>
    <sheet name="Listado PROFESORES" sheetId="1" r:id="rId2"/>
    <sheet name="TABLA 6.1" sheetId="3" r:id="rId3"/>
    <sheet name="TABLA 6.2" sheetId="8" r:id="rId4"/>
    <sheet name="CATEGORIAS" sheetId="9"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3" l="1"/>
  <c r="D8" i="3" s="1"/>
  <c r="E8" i="3"/>
  <c r="F8" i="3" s="1"/>
  <c r="I7" i="1"/>
  <c r="J7" i="1" s="1"/>
  <c r="C5" i="3"/>
  <c r="D5" i="3" s="1"/>
  <c r="E5" i="3"/>
  <c r="F5" i="3" s="1"/>
  <c r="C11" i="8"/>
  <c r="D11" i="8"/>
  <c r="G11" i="8"/>
  <c r="H11" i="8"/>
  <c r="I11" i="8"/>
  <c r="C7" i="8"/>
  <c r="D7" i="8"/>
  <c r="G7" i="8"/>
  <c r="H7" i="8"/>
  <c r="I7" i="8"/>
  <c r="I14" i="1"/>
  <c r="J14" i="1" s="1"/>
  <c r="D4" i="8"/>
  <c r="D5" i="8"/>
  <c r="D6" i="8"/>
  <c r="D8" i="8"/>
  <c r="D9" i="8"/>
  <c r="D10" i="8"/>
  <c r="D12" i="8"/>
  <c r="D13" i="8"/>
  <c r="D14" i="8"/>
  <c r="D15" i="8"/>
  <c r="G8" i="3" l="1"/>
  <c r="G5" i="3"/>
  <c r="I4" i="8"/>
  <c r="I5" i="8"/>
  <c r="I6" i="8"/>
  <c r="I8" i="8"/>
  <c r="I9" i="8"/>
  <c r="I10" i="8"/>
  <c r="I12" i="8"/>
  <c r="I13" i="8"/>
  <c r="I14" i="8"/>
  <c r="I15" i="8"/>
  <c r="H4" i="8"/>
  <c r="H5" i="8"/>
  <c r="H6" i="8"/>
  <c r="H8" i="8"/>
  <c r="H9" i="8"/>
  <c r="H10" i="8"/>
  <c r="H12" i="8"/>
  <c r="H13" i="8"/>
  <c r="H14" i="8"/>
  <c r="H15" i="8"/>
  <c r="G4" i="8"/>
  <c r="G5" i="8"/>
  <c r="G6" i="8"/>
  <c r="G8" i="8"/>
  <c r="G9" i="8"/>
  <c r="G10" i="8"/>
  <c r="G12" i="8"/>
  <c r="G13" i="8"/>
  <c r="G14" i="8"/>
  <c r="G15" i="8"/>
  <c r="C4" i="8"/>
  <c r="C5" i="8"/>
  <c r="C6" i="8"/>
  <c r="C8" i="8"/>
  <c r="C9" i="8"/>
  <c r="C10" i="8"/>
  <c r="C12" i="8"/>
  <c r="C13" i="8"/>
  <c r="C14" i="8"/>
  <c r="C15" i="8"/>
  <c r="E2" i="3"/>
  <c r="E3" i="3"/>
  <c r="E4" i="3"/>
  <c r="E6" i="3"/>
  <c r="E7" i="3"/>
  <c r="E9" i="3"/>
  <c r="E10" i="3"/>
  <c r="E11" i="3"/>
  <c r="E12" i="3"/>
  <c r="C2" i="3"/>
  <c r="C3" i="3"/>
  <c r="C4" i="3"/>
  <c r="C6" i="3"/>
  <c r="G6" i="3" s="1"/>
  <c r="C7" i="3"/>
  <c r="C9" i="3"/>
  <c r="C10" i="3"/>
  <c r="C11" i="3"/>
  <c r="C12" i="3"/>
  <c r="G12" i="3" s="1"/>
  <c r="I2" i="1"/>
  <c r="J2" i="1" s="1"/>
  <c r="I3" i="1"/>
  <c r="J3" i="1" s="1"/>
  <c r="I4" i="1"/>
  <c r="J4" i="1" s="1"/>
  <c r="I6" i="1"/>
  <c r="J6" i="1" s="1"/>
  <c r="I5" i="1"/>
  <c r="J5" i="1" s="1"/>
  <c r="I9" i="1"/>
  <c r="J9" i="1" s="1"/>
  <c r="I11" i="1"/>
  <c r="J11" i="1" s="1"/>
  <c r="I10" i="1"/>
  <c r="J10" i="1" s="1"/>
  <c r="I12" i="1"/>
  <c r="J12" i="1" s="1"/>
  <c r="I13" i="1"/>
  <c r="J13" i="1" s="1"/>
  <c r="I8" i="1"/>
  <c r="J8" i="1" s="1"/>
  <c r="E7" i="8" l="1"/>
  <c r="F7" i="8"/>
  <c r="E11" i="8"/>
  <c r="F11" i="8"/>
  <c r="F6" i="8"/>
  <c r="G11" i="3"/>
  <c r="G10" i="3"/>
  <c r="G9" i="3"/>
  <c r="G7" i="3"/>
  <c r="G4" i="3"/>
  <c r="G3" i="3"/>
  <c r="G2" i="3"/>
  <c r="D9" i="3"/>
  <c r="D7" i="3"/>
  <c r="D6" i="3"/>
  <c r="E13" i="8"/>
  <c r="F15" i="8"/>
  <c r="F5" i="8"/>
  <c r="D12" i="3"/>
  <c r="D4" i="3"/>
  <c r="E12" i="8"/>
  <c r="F14" i="8"/>
  <c r="F4" i="8"/>
  <c r="D11" i="3"/>
  <c r="D3" i="3"/>
  <c r="E10" i="8"/>
  <c r="F13" i="8"/>
  <c r="D10" i="3"/>
  <c r="D2" i="3"/>
  <c r="E9" i="8"/>
  <c r="F12" i="8"/>
  <c r="E8" i="8"/>
  <c r="F10" i="8"/>
  <c r="E6" i="8"/>
  <c r="F9" i="8"/>
  <c r="E15" i="8"/>
  <c r="E5" i="8"/>
  <c r="F8" i="8"/>
  <c r="E14" i="8"/>
  <c r="E4" i="8"/>
  <c r="F12" i="3"/>
  <c r="F6" i="3"/>
  <c r="F10" i="3" l="1"/>
  <c r="F9" i="3"/>
  <c r="F11" i="3"/>
  <c r="F7" i="3"/>
  <c r="F3" i="3"/>
  <c r="F2" i="3"/>
  <c r="F4" i="3" l="1"/>
</calcChain>
</file>

<file path=xl/sharedStrings.xml><?xml version="1.0" encoding="utf-8"?>
<sst xmlns="http://schemas.openxmlformats.org/spreadsheetml/2006/main" count="160" uniqueCount="70">
  <si>
    <t>ID PROFESOR</t>
  </si>
  <si>
    <t>CATEGORIA</t>
  </si>
  <si>
    <t>P1</t>
  </si>
  <si>
    <t>P2</t>
  </si>
  <si>
    <t>P3</t>
  </si>
  <si>
    <t>P4</t>
  </si>
  <si>
    <t>P5</t>
  </si>
  <si>
    <t>P6</t>
  </si>
  <si>
    <t>P7</t>
  </si>
  <si>
    <t>P8</t>
  </si>
  <si>
    <t>P9</t>
  </si>
  <si>
    <t>P10</t>
  </si>
  <si>
    <t>CU</t>
  </si>
  <si>
    <t>TU</t>
  </si>
  <si>
    <t>Externo</t>
  </si>
  <si>
    <t>UNIVERSIDAD</t>
  </si>
  <si>
    <t>UVIGO</t>
  </si>
  <si>
    <t>UDC</t>
  </si>
  <si>
    <t>USC</t>
  </si>
  <si>
    <t>DOCTOR</t>
  </si>
  <si>
    <t>SI</t>
  </si>
  <si>
    <t>NO</t>
  </si>
  <si>
    <t>Universidad</t>
  </si>
  <si>
    <t>Categoria</t>
  </si>
  <si>
    <t>% HORAS</t>
  </si>
  <si>
    <t>QUINQUENIOS</t>
  </si>
  <si>
    <t>SEXENIOS</t>
  </si>
  <si>
    <t>Total (%)</t>
  </si>
  <si>
    <t>Total (valor)</t>
  </si>
  <si>
    <t>Nº de doctores</t>
  </si>
  <si>
    <t>Doctores (%)</t>
  </si>
  <si>
    <t>HORAS (%)</t>
  </si>
  <si>
    <t>P11</t>
  </si>
  <si>
    <t>Plantilla de profesorado disponible</t>
  </si>
  <si>
    <t>Nº</t>
  </si>
  <si>
    <t>Dedicación al título</t>
  </si>
  <si>
    <t>Nº de Quinquenios</t>
  </si>
  <si>
    <t>Nº de Sexenios</t>
  </si>
  <si>
    <t>Nº Dedicación Total</t>
  </si>
  <si>
    <t>Nº Dedicación Parcial</t>
  </si>
  <si>
    <t>DEDICACIÓN</t>
  </si>
  <si>
    <t>(*) Puede ser:</t>
  </si>
  <si>
    <t>- Permanente</t>
  </si>
  <si>
    <t>- Temporal</t>
  </si>
  <si>
    <t>- Permanente de centro adscrito</t>
  </si>
  <si>
    <t>- Temporal de centro adscrito</t>
  </si>
  <si>
    <r>
      <t xml:space="preserve">- </t>
    </r>
    <r>
      <rPr>
        <sz val="8"/>
        <color theme="1"/>
        <rFont val="Arial"/>
        <family val="2"/>
      </rPr>
      <t>No vinculado</t>
    </r>
  </si>
  <si>
    <t>Vinculación con la Universidad *</t>
  </si>
  <si>
    <t>* No incluir a profesores externos</t>
  </si>
  <si>
    <t>CAPACIDAD-UVIGO</t>
  </si>
  <si>
    <t>PROFESORADO</t>
  </si>
  <si>
    <t>CATEGORÍA</t>
  </si>
  <si>
    <t>Catedrático de Universidad</t>
  </si>
  <si>
    <t>TC</t>
  </si>
  <si>
    <t>Titular de Universidad</t>
  </si>
  <si>
    <t>Catedrático de Escuela Universitaria</t>
  </si>
  <si>
    <t>CE</t>
  </si>
  <si>
    <t>Profesor Contratado Doctor</t>
  </si>
  <si>
    <t>DO</t>
  </si>
  <si>
    <t>Profesor Ayudante Doctor</t>
  </si>
  <si>
    <t>AX2</t>
  </si>
  <si>
    <t>Ayudante</t>
  </si>
  <si>
    <t>AX1</t>
  </si>
  <si>
    <t>Profesor Asociado</t>
  </si>
  <si>
    <t>TP</t>
  </si>
  <si>
    <t>A3</t>
  </si>
  <si>
    <t>EX</t>
  </si>
  <si>
    <t>P12</t>
  </si>
  <si>
    <t>P13</t>
  </si>
  <si>
    <t>HORAS IMPARTIDAS EN EL MASTER (a introducir por la comisión redactora)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</si>
</sst>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theme="1"/>
      <name val="Calibri"/>
      <family val="2"/>
      <scheme val="minor"/>
    </font>
    <font>
      <b/>
      <sz val="11"/>
      <color theme="0"/>
      <name val="Calibri"/>
      <family val="2"/>
      <scheme val="minor"/>
    </font>
    <font>
      <sz val="11"/>
      <name val="Calibri"/>
      <family val="2"/>
      <scheme val="minor"/>
    </font>
    <font>
      <sz val="10"/>
      <color theme="1"/>
      <name val="Arial"/>
      <family val="2"/>
    </font>
    <font>
      <sz val="8"/>
      <color theme="1"/>
      <name val="Arial"/>
      <family val="2"/>
    </font>
    <font>
      <b/>
      <sz val="1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bgColor theme="4"/>
      </patternFill>
    </fill>
    <fill>
      <patternFill patternType="solid">
        <fgColor rgb="FF92D050"/>
        <bgColor indexed="64"/>
      </patternFill>
    </fill>
    <fill>
      <patternFill patternType="solid">
        <fgColor rgb="FFFFC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0" fillId="0" borderId="0" xfId="0" applyNumberFormat="1"/>
    <xf numFmtId="0" fontId="0" fillId="2" borderId="0" xfId="0" applyFill="1"/>
    <xf numFmtId="164" fontId="0" fillId="0" borderId="0" xfId="0" applyNumberFormat="1"/>
    <xf numFmtId="0" fontId="1" fillId="3" borderId="1" xfId="0" applyFont="1" applyFill="1" applyBorder="1"/>
    <xf numFmtId="0" fontId="4" fillId="0" borderId="0" xfId="0" applyFont="1" applyAlignment="1">
      <alignment horizontal="left" vertical="center"/>
    </xf>
    <xf numFmtId="0" fontId="3" fillId="0" borderId="0" xfId="0" applyFont="1" applyAlignment="1">
      <alignment horizontal="left" vertical="center"/>
    </xf>
    <xf numFmtId="0" fontId="0" fillId="4" borderId="0" xfId="0" applyFill="1"/>
    <xf numFmtId="0" fontId="0" fillId="4" borderId="0" xfId="0" applyFill="1" applyAlignment="1">
      <alignment wrapText="1"/>
    </xf>
    <xf numFmtId="0" fontId="0" fillId="5" borderId="0" xfId="0" applyFill="1"/>
    <xf numFmtId="0" fontId="2" fillId="5" borderId="0" xfId="0" applyFont="1" applyFill="1"/>
    <xf numFmtId="0" fontId="2" fillId="4" borderId="0" xfId="0" applyFont="1" applyFill="1"/>
    <xf numFmtId="0" fontId="1" fillId="3" borderId="1"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5" fillId="5" borderId="0" xfId="0" applyFont="1" applyFill="1"/>
    <xf numFmtId="0" fontId="5" fillId="4" borderId="0" xfId="0" applyFont="1" applyFill="1"/>
    <xf numFmtId="0" fontId="0" fillId="5" borderId="0" xfId="0" applyFill="1" applyAlignment="1">
      <alignment wrapText="1"/>
    </xf>
  </cellXfs>
  <cellStyles count="1">
    <cellStyle name="Normal" xfId="0" builtinId="0"/>
  </cellStyles>
  <dxfs count="19">
    <dxf>
      <font>
        <b/>
        <strike val="0"/>
        <outline val="0"/>
        <shadow val="0"/>
        <u val="none"/>
        <vertAlign val="baseline"/>
        <sz val="11"/>
        <color auto="1"/>
        <name val="Calibri"/>
        <scheme val="minor"/>
      </font>
    </dxf>
    <dxf>
      <fill>
        <patternFill patternType="solid">
          <fgColor indexed="64"/>
          <bgColor theme="4" tint="0.39997558519241921"/>
        </patternFill>
      </fill>
    </dxf>
    <dxf>
      <fill>
        <patternFill patternType="solid">
          <fgColor indexed="64"/>
          <bgColor theme="4" tint="0.39997558519241921"/>
        </patternFill>
      </fil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ill>
        <patternFill patternType="solid">
          <fgColor indexed="64"/>
          <bgColor theme="4" tint="0.39997558519241921"/>
        </patternFill>
      </fill>
    </dxf>
    <dxf>
      <fill>
        <patternFill patternType="solid">
          <fgColor indexed="64"/>
          <bgColor theme="4" tint="0.39997558519241921"/>
        </patternFill>
      </fill>
    </dxf>
    <dxf>
      <numFmt numFmtId="164" formatCode="0.0"/>
    </dxf>
    <dxf>
      <numFmt numFmtId="0" formatCode="General"/>
    </dxf>
    <dxf>
      <numFmt numFmtId="0" formatCode="General"/>
    </dxf>
    <dxf>
      <numFmt numFmtId="164" formatCode="0.0"/>
    </dxf>
    <dxf>
      <numFmt numFmtId="0" formatCode="General"/>
    </dxf>
    <dxf>
      <numFmt numFmtId="0" formatCode="General"/>
    </dxf>
    <dxf>
      <numFmt numFmtId="164"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47625</xdr:rowOff>
    </xdr:from>
    <xdr:to>
      <xdr:col>11</xdr:col>
      <xdr:colOff>419100</xdr:colOff>
      <xdr:row>29</xdr:row>
      <xdr:rowOff>66675</xdr:rowOff>
    </xdr:to>
    <xdr:sp macro="" textlink="">
      <xdr:nvSpPr>
        <xdr:cNvPr id="2" name="Rectángulo redondeado 1"/>
        <xdr:cNvSpPr/>
      </xdr:nvSpPr>
      <xdr:spPr>
        <a:xfrm>
          <a:off x="400050" y="47625"/>
          <a:ext cx="8401050" cy="5543550"/>
        </a:xfrm>
        <a:prstGeom prst="roundRect">
          <a:avLst/>
        </a:prstGeom>
        <a:solidFill>
          <a:schemeClr val="bg1">
            <a:lumMod val="85000"/>
          </a:schemeClr>
        </a:solidFill>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s-ES" sz="1600" b="1">
              <a:latin typeface="New Baskerville" panose="02020602060200020203" pitchFamily="18" charset="0"/>
            </a:rPr>
            <a:t>INFORMACIÓN SOBRE LAS DISTINTAS HOJAS</a:t>
          </a:r>
        </a:p>
        <a:p>
          <a:pPr algn="l"/>
          <a:endParaRPr lang="es-ES" sz="1100"/>
        </a:p>
        <a:p>
          <a:endParaRPr lang="es-ES" sz="1200">
            <a:effectLst/>
          </a:endParaRPr>
        </a:p>
        <a:p>
          <a:pPr marL="0" indent="0" algn="l"/>
          <a:r>
            <a:rPr lang="es-ES" sz="1200" baseline="0">
              <a:solidFill>
                <a:schemeClr val="dk1"/>
              </a:solidFill>
              <a:latin typeface="New Baskerville" panose="02020602060200020203" pitchFamily="18" charset="0"/>
              <a:ea typeface="+mn-ea"/>
              <a:cs typeface="+mn-cs"/>
            </a:rPr>
            <a:t>Listado Profesores == &gt; En esta hoja se debe cubrir una tabla en la que se indique la categoría, quinquenios, sexenios de cada profesor que imparta docencia en el máster, así como una indicación de si es o no doctor, su capacidad docente UVIGO (dedicación I/IM/R/DM/D) y el número de horas que de forma estimada dedicará al master. Los primeros datos podrán obtnerse a partir de una consulta en Xescampus*, el último debe cubrirlo la comisión redactora de la propuesta. </a:t>
          </a:r>
        </a:p>
        <a:p>
          <a:pPr marL="0" indent="0" algn="l"/>
          <a:endParaRPr lang="es-ES" sz="1200" baseline="0">
            <a:solidFill>
              <a:schemeClr val="dk1"/>
            </a:solidFill>
            <a:latin typeface="New Baskerville" panose="02020602060200020203" pitchFamily="18" charset="0"/>
            <a:ea typeface="+mn-ea"/>
            <a:cs typeface="+mn-cs"/>
          </a:endParaRPr>
        </a:p>
        <a:p>
          <a:pPr marL="0" indent="0" algn="l"/>
          <a:endParaRPr lang="es-ES" sz="1200" baseline="0">
            <a:solidFill>
              <a:schemeClr val="dk1"/>
            </a:solidFill>
            <a:latin typeface="New Baskerville" panose="02020602060200020203" pitchFamily="18" charset="0"/>
            <a:ea typeface="+mn-ea"/>
            <a:cs typeface="+mn-cs"/>
          </a:endParaRPr>
        </a:p>
        <a:p>
          <a:pPr marL="0" indent="0" algn="l"/>
          <a:r>
            <a:rPr lang="es-ES" sz="1200" baseline="0">
              <a:solidFill>
                <a:schemeClr val="dk1"/>
              </a:solidFill>
              <a:latin typeface="New Baskerville" panose="02020602060200020203" pitchFamily="18" charset="0"/>
              <a:ea typeface="+mn-ea"/>
              <a:cs typeface="+mn-cs"/>
            </a:rPr>
            <a:t>Tabla 6.1 ==&gt; Una vez cubiertos los datos en la hoja anterior, en esta hoja se calculan los datos que irán en la primera tabla del apartado 6 (Tabla 6.1). Si es necesario, añadir filas con más universidades y/o categorías. El listado de categorías posibles se encuentra en la hoja "CATEGORIAS".</a:t>
          </a:r>
        </a:p>
        <a:p>
          <a:pPr marL="0" indent="0" algn="l"/>
          <a:endParaRPr lang="es-ES" sz="1200" baseline="0">
            <a:solidFill>
              <a:schemeClr val="dk1"/>
            </a:solidFill>
            <a:latin typeface="New Baskerville" panose="02020602060200020203" pitchFamily="18" charset="0"/>
            <a:ea typeface="+mn-ea"/>
            <a:cs typeface="+mn-cs"/>
          </a:endParaRPr>
        </a:p>
        <a:p>
          <a:pPr marL="171450" indent="-171450" algn="l">
            <a:buFont typeface="Arial" panose="020B0604020202020204" pitchFamily="34" charset="0"/>
            <a:buChar char="•"/>
          </a:pPr>
          <a:r>
            <a:rPr lang="es-ES" sz="1200" baseline="0">
              <a:solidFill>
                <a:schemeClr val="dk1"/>
              </a:solidFill>
              <a:latin typeface="New Baskerville" panose="02020602060200020203" pitchFamily="18" charset="0"/>
              <a:ea typeface="+mn-ea"/>
              <a:cs typeface="+mn-cs"/>
            </a:rPr>
            <a:t>Total %  -- Indica el % total de profesorado de una categoría dada en el máster, con respecto al total de profesores</a:t>
          </a:r>
        </a:p>
        <a:p>
          <a:pPr marL="171450" indent="-171450" algn="l">
            <a:buFont typeface="Arial" panose="020B0604020202020204" pitchFamily="34" charset="0"/>
            <a:buChar char="•"/>
          </a:pPr>
          <a:r>
            <a:rPr lang="es-ES" sz="1200" baseline="0">
              <a:solidFill>
                <a:schemeClr val="dk1"/>
              </a:solidFill>
              <a:latin typeface="New Baskerville" panose="02020602060200020203" pitchFamily="18" charset="0"/>
              <a:ea typeface="+mn-ea"/>
              <a:cs typeface="+mn-cs"/>
            </a:rPr>
            <a:t>Doctores % -- Indica que % de profesorado de una categoria dada en el máster, con respecto al total de profesores de esa categoría</a:t>
          </a:r>
        </a:p>
        <a:p>
          <a:pPr marL="171450" indent="-171450" algn="l">
            <a:buFont typeface="Arial" panose="020B0604020202020204" pitchFamily="34" charset="0"/>
            <a:buChar char="•"/>
          </a:pPr>
          <a:r>
            <a:rPr lang="es-ES" sz="1200" baseline="0">
              <a:solidFill>
                <a:schemeClr val="dk1"/>
              </a:solidFill>
              <a:latin typeface="New Baskerville" panose="02020602060200020203" pitchFamily="18" charset="0"/>
              <a:ea typeface="+mn-ea"/>
              <a:cs typeface="+mn-cs"/>
            </a:rPr>
            <a:t>Horas % -- Indica la estimación del % de horas que esa categoria en su conjunto destinará al título en media</a:t>
          </a:r>
        </a:p>
        <a:p>
          <a:pPr marL="0" indent="0" algn="l"/>
          <a:endParaRPr lang="es-ES" sz="1200" baseline="0">
            <a:solidFill>
              <a:schemeClr val="dk1"/>
            </a:solidFill>
            <a:latin typeface="New Baskerville" panose="02020602060200020203" pitchFamily="18" charset="0"/>
            <a:ea typeface="+mn-ea"/>
            <a:cs typeface="+mn-cs"/>
          </a:endParaRPr>
        </a:p>
        <a:p>
          <a:pPr marL="0" indent="0" algn="l"/>
          <a:r>
            <a:rPr lang="es-ES" sz="1200" baseline="0">
              <a:solidFill>
                <a:schemeClr val="dk1"/>
              </a:solidFill>
              <a:latin typeface="New Baskerville" panose="02020602060200020203" pitchFamily="18" charset="0"/>
              <a:ea typeface="+mn-ea"/>
              <a:cs typeface="+mn-cs"/>
            </a:rPr>
            <a:t>Tabla 6.2 ==&gt; En esta hoja se calculan los datos que irán en la segunda  tabla del apartado 6 (Tabla 6.2) . Si es necesario, añadir filas con más universidades y/o categorías. </a:t>
          </a:r>
        </a:p>
        <a:p>
          <a:pPr marL="0" indent="0" algn="l"/>
          <a:endParaRPr lang="es-ES" sz="1200" baseline="0">
            <a:solidFill>
              <a:schemeClr val="dk1"/>
            </a:solidFill>
            <a:latin typeface="New Baskerville" panose="02020602060200020203" pitchFamily="18" charset="0"/>
            <a:ea typeface="+mn-ea"/>
            <a:cs typeface="+mn-cs"/>
          </a:endParaRPr>
        </a:p>
        <a:p>
          <a:pPr marL="0" indent="0" algn="l"/>
          <a:r>
            <a:rPr lang="es-ES" sz="1200" baseline="0">
              <a:solidFill>
                <a:schemeClr val="dk1"/>
              </a:solidFill>
              <a:latin typeface="New Baskerville" panose="02020602060200020203" pitchFamily="18" charset="0"/>
              <a:ea typeface="+mn-ea"/>
              <a:cs typeface="+mn-cs"/>
            </a:rPr>
            <a:t>  </a:t>
          </a:r>
        </a:p>
        <a:p>
          <a:pPr marL="0" marR="0" indent="0" algn="l" defTabSz="914400" eaLnBrk="1" fontAlgn="auto" latinLnBrk="0" hangingPunct="1">
            <a:lnSpc>
              <a:spcPct val="100000"/>
            </a:lnSpc>
            <a:spcBef>
              <a:spcPts val="0"/>
            </a:spcBef>
            <a:spcAft>
              <a:spcPts val="0"/>
            </a:spcAft>
            <a:buClrTx/>
            <a:buSzTx/>
            <a:buFontTx/>
            <a:buNone/>
            <a:tabLst/>
            <a:defRPr/>
          </a:pPr>
          <a:r>
            <a:rPr lang="es-ES" sz="1200" b="1" baseline="0">
              <a:solidFill>
                <a:schemeClr val="accent5">
                  <a:lumMod val="75000"/>
                </a:schemeClr>
              </a:solidFill>
              <a:latin typeface="New Baskerville" panose="02020602060200020203" pitchFamily="18" charset="0"/>
              <a:ea typeface="+mn-ea"/>
              <a:cs typeface="+mn-cs"/>
            </a:rPr>
            <a:t>En todas las hojas, las columnas de color naranja hay que cubrirlas. Las  columnas de color verde se calculan de forma automática. </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 Pendiente</a:t>
          </a:r>
          <a:r>
            <a:rPr lang="es-ES" sz="1100" baseline="0">
              <a:solidFill>
                <a:schemeClr val="dk1"/>
              </a:solidFill>
              <a:effectLst/>
              <a:latin typeface="+mn-lt"/>
              <a:ea typeface="+mn-ea"/>
              <a:cs typeface="+mn-cs"/>
            </a:rPr>
            <a:t> de implementar</a:t>
          </a:r>
          <a:endParaRPr lang="es-ES" sz="1100">
            <a:solidFill>
              <a:schemeClr val="dk1"/>
            </a:solidFill>
            <a:effectLst/>
            <a:latin typeface="+mn-lt"/>
            <a:ea typeface="+mn-ea"/>
            <a:cs typeface="+mn-cs"/>
          </a:endParaRPr>
        </a:p>
        <a:p>
          <a:pPr algn="l"/>
          <a:endParaRPr lang="es-ES" sz="1100"/>
        </a:p>
        <a:p>
          <a:pPr algn="l"/>
          <a:endParaRPr lang="es-ES" sz="1100"/>
        </a:p>
        <a:p>
          <a:pPr algn="l"/>
          <a:endParaRPr lang="es-ES" sz="1100"/>
        </a:p>
      </xdr:txBody>
    </xdr:sp>
    <xdr:clientData/>
  </xdr:twoCellAnchor>
</xdr:wsDr>
</file>

<file path=xl/tables/table1.xml><?xml version="1.0" encoding="utf-8"?>
<table xmlns="http://schemas.openxmlformats.org/spreadsheetml/2006/main" id="1" name="Profesorado" displayName="Profesorado" ref="A1:J14" totalsRowShown="0">
  <autoFilter ref="A1:J14"/>
  <sortState ref="A2:J12">
    <sortCondition ref="B1:B12"/>
  </sortState>
  <tableColumns count="10">
    <tableColumn id="1" name="ID PROFESOR"/>
    <tableColumn id="12" name="UNIVERSIDAD"/>
    <tableColumn id="2" name="CATEGORIA"/>
    <tableColumn id="4" name="DOCTOR"/>
    <tableColumn id="8" name="QUINQUENIOS"/>
    <tableColumn id="9" name="SEXENIOS"/>
    <tableColumn id="10" name="CAPACIDAD-UVIGO"/>
    <tableColumn id="5" name="HORAS IMPARTIDAS EN EL MASTER (a introducir por la comisión redactora)"/>
    <tableColumn id="7" name="% HORAS" dataDxfId="18">
      <calculatedColumnFormula>IFERROR(100*Profesorado[[#This Row],[HORAS IMPARTIDAS EN EL MASTER (a introducir por la comisión redactora)]]/Profesorado[[#This Row],[CAPACIDAD-UVIGO]],0)</calculatedColumnFormula>
    </tableColumn>
    <tableColumn id="11" name="DEDICACIÓN" dataDxfId="17">
      <calculatedColumnFormula>IF(Profesorado[[#This Row],[% HORAS]]=100,"T","P")</calculatedColumnFormula>
    </tableColumn>
  </tableColumns>
  <tableStyleInfo name="TableStyleLight9" showFirstColumn="0" showLastColumn="0" showRowStripes="1" showColumnStripes="0"/>
</table>
</file>

<file path=xl/tables/table2.xml><?xml version="1.0" encoding="utf-8"?>
<table xmlns="http://schemas.openxmlformats.org/spreadsheetml/2006/main" id="2" name="Tabla_AP_6" displayName="Tabla_AP_6" ref="A1:G12" totalsRowShown="0">
  <autoFilter ref="A1:G12"/>
  <tableColumns count="7">
    <tableColumn id="1" name="Universidad" dataDxfId="2"/>
    <tableColumn id="2" name="Categoria" dataDxfId="1"/>
    <tableColumn id="3" name="Total (valor)" dataDxfId="16">
      <calculatedColumnFormula>COUNTIFS(Profesorado[CATEGORIA],B2,Profesorado[UNIVERSIDAD],A2)</calculatedColumnFormula>
    </tableColumn>
    <tableColumn id="4" name="Total (%)" dataDxfId="15">
      <calculatedColumnFormula>100*(C2/COUNTIF(Profesorado[UNIVERSIDAD],A2))</calculatedColumnFormula>
    </tableColumn>
    <tableColumn id="5" name="Nº de doctores" dataDxfId="14">
      <calculatedColumnFormula>COUNTIFS(Profesorado[DOCTOR],"SI",Profesorado[UNIVERSIDAD],A2,Profesorado[CATEGORIA],B2)</calculatedColumnFormula>
    </tableColumn>
    <tableColumn id="6" name="Doctores (%)" dataDxfId="13">
      <calculatedColumnFormula>IF(Tabla_AP_6[[#This Row],[Nº de doctores]]&lt;&gt;0,100*(E2/C2),0)</calculatedColumnFormula>
    </tableColumn>
    <tableColumn id="7" name="HORAS (%)" dataDxfId="12">
      <calculatedColumnFormula>IF(Tabla_AP_6[[#This Row],[Total (valor)]]&lt;&gt;0,(SUMIFS(Profesorado[% HORAS],Profesorado[UNIVERSIDAD],A2,Profesorado[CATEGORIA],B2)/COUNTIFS(Profesorado[UNIVERSIDAD],A2,Profesorado[CATEGORIA],B2)),0)</calculatedColumnFormula>
    </tableColumn>
  </tableColumns>
  <tableStyleInfo name="TableStyleLight9" showFirstColumn="0" showLastColumn="0" showRowStripes="1" showColumnStripes="0"/>
</table>
</file>

<file path=xl/tables/table3.xml><?xml version="1.0" encoding="utf-8"?>
<table xmlns="http://schemas.openxmlformats.org/spreadsheetml/2006/main" id="3" name="Tabla_AP_64" displayName="Tabla_AP_64" ref="A3:I15" totalsRowShown="0" headerRowDxfId="0">
  <autoFilter ref="A3:I15"/>
  <tableColumns count="9">
    <tableColumn id="1" name="Universidad" dataDxfId="11"/>
    <tableColumn id="2" name="Categoria" dataDxfId="10"/>
    <tableColumn id="3" name="Nº" dataDxfId="9">
      <calculatedColumnFormula>COUNTIFS(Profesorado[CATEGORIA],B4,Profesorado[UNIVERSIDAD],A4)</calculatedColumnFormula>
    </tableColumn>
    <tableColumn id="8" name="Vinculación con la Universidad *" dataDxfId="3">
      <calculatedColumnFormula>IF(OR(Tabla_AP_64[[#This Row],[Categoria]]=CATEGORIAS!$B$2,Tabla_AP_64[[#This Row],[Categoria]]=CATEGORIAS!$B$3,Tabla_AP_64[[#This Row],[Categoria]]=CATEGORIAS!$B$4,Tabla_AP_64[[#This Row],[Categoria]]=CATEGORIAS!$B$5,Tabla_AP_64[[#This Row],[Categoria]]=CATEGORIAS!$B$6,Tabla_AP_64[[#This Row],[Categoria]]=CATEGORIAS!$B$7),"Permanente",IF(Tabla_AP_64[[#This Row],[Categoria]]="EX","No vinculado", "Temporal"))</calculatedColumnFormula>
    </tableColumn>
    <tableColumn id="12" name="Nº Dedicación Total" dataDxfId="8">
      <calculatedColumnFormula>COUNTIFS(Profesorado[DEDICACIÓN],"T",Profesorado[UNIVERSIDAD],A4,Profesorado[CATEGORIA],B4)</calculatedColumnFormula>
    </tableColumn>
    <tableColumn id="9" name="Nº Dedicación Parcial" dataDxfId="7">
      <calculatedColumnFormula>COUNTIFS(Profesorado[DEDICACIÓN],"P",Profesorado[UNIVERSIDAD],A4,Profesorado[CATEGORIA],B4)</calculatedColumnFormula>
    </tableColumn>
    <tableColumn id="5" name="Nº de doctores" dataDxfId="6">
      <calculatedColumnFormula>COUNTIFS(Profesorado[DOCTOR],"SI",Profesorado[UNIVERSIDAD],A4,Profesorado[CATEGORIA],B4)</calculatedColumnFormula>
    </tableColumn>
    <tableColumn id="10" name="Nº de Quinquenios" dataDxfId="5">
      <calculatedColumnFormula>SUMIFS(Profesorado[QUINQUENIOS],Profesorado[UNIVERSIDAD],A4,Profesorado[CATEGORIA],B4)</calculatedColumnFormula>
    </tableColumn>
    <tableColumn id="11" name="Nº de Sexenios" dataDxfId="4">
      <calculatedColumnFormula>SUMIFS(Profesorado[SEXENIOS],Profesorado[UNIVERSIDAD],A4,Profesorado[CATEGORIA],B4)</calculatedColumnFormula>
    </tableColumn>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E38" sqref="E38"/>
    </sheetView>
    <sheetView workbookViewId="1"/>
  </sheetViews>
  <sheetFormatPr baseColWidth="10"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H23" sqref="H23"/>
    </sheetView>
    <sheetView tabSelected="1" workbookViewId="1">
      <selection activeCell="F21" sqref="F21"/>
    </sheetView>
  </sheetViews>
  <sheetFormatPr baseColWidth="10" defaultRowHeight="15" x14ac:dyDescent="0.25"/>
  <cols>
    <col min="1" max="1" width="14.85546875" bestFit="1" customWidth="1"/>
    <col min="2" max="2" width="15.5703125" bestFit="1" customWidth="1"/>
    <col min="3" max="3" width="13.5703125" bestFit="1" customWidth="1"/>
    <col min="4" max="4" width="10.7109375" bestFit="1" customWidth="1"/>
    <col min="5" max="5" width="16.42578125" bestFit="1" customWidth="1"/>
    <col min="6" max="6" width="11.85546875" bestFit="1" customWidth="1"/>
    <col min="7" max="7" width="20.7109375" bestFit="1" customWidth="1"/>
    <col min="8" max="8" width="36.85546875" customWidth="1"/>
    <col min="10" max="10" width="14.42578125" bestFit="1" customWidth="1"/>
  </cols>
  <sheetData>
    <row r="1" spans="1:10" ht="36.75" customHeight="1" x14ac:dyDescent="0.25">
      <c r="A1" s="9" t="s">
        <v>0</v>
      </c>
      <c r="B1" s="9" t="s">
        <v>15</v>
      </c>
      <c r="C1" s="9" t="s">
        <v>1</v>
      </c>
      <c r="D1" s="9" t="s">
        <v>19</v>
      </c>
      <c r="E1" s="9" t="s">
        <v>25</v>
      </c>
      <c r="F1" s="9" t="s">
        <v>26</v>
      </c>
      <c r="G1" s="9" t="s">
        <v>49</v>
      </c>
      <c r="H1" s="17" t="s">
        <v>69</v>
      </c>
      <c r="I1" s="7" t="s">
        <v>24</v>
      </c>
      <c r="J1" s="8" t="s">
        <v>40</v>
      </c>
    </row>
    <row r="2" spans="1:10" x14ac:dyDescent="0.25">
      <c r="A2" t="s">
        <v>32</v>
      </c>
      <c r="B2" t="s">
        <v>14</v>
      </c>
      <c r="C2" t="s">
        <v>66</v>
      </c>
      <c r="D2" t="s">
        <v>21</v>
      </c>
      <c r="E2">
        <v>0</v>
      </c>
      <c r="F2">
        <v>0</v>
      </c>
      <c r="G2">
        <v>0</v>
      </c>
      <c r="H2">
        <v>14</v>
      </c>
      <c r="I2" s="3">
        <f>IFERROR(100*Profesorado[[#This Row],[HORAS IMPARTIDAS EN EL MASTER (a introducir por la comisión redactora)]]/Profesorado[[#This Row],[CAPACIDAD-UVIGO]],0)</f>
        <v>0</v>
      </c>
      <c r="J2" t="str">
        <f>IF(Profesorado[[#This Row],[% HORAS]]=100,"T","P")</f>
        <v>P</v>
      </c>
    </row>
    <row r="3" spans="1:10" x14ac:dyDescent="0.25">
      <c r="A3" t="s">
        <v>4</v>
      </c>
      <c r="B3" t="s">
        <v>17</v>
      </c>
      <c r="C3" t="s">
        <v>12</v>
      </c>
      <c r="D3" t="s">
        <v>20</v>
      </c>
      <c r="E3">
        <v>4</v>
      </c>
      <c r="F3">
        <v>3</v>
      </c>
      <c r="G3">
        <v>200</v>
      </c>
      <c r="H3">
        <v>28</v>
      </c>
      <c r="I3" s="3">
        <f>IFERROR(100*Profesorado[[#This Row],[HORAS IMPARTIDAS EN EL MASTER (a introducir por la comisión redactora)]]/Profesorado[[#This Row],[CAPACIDAD-UVIGO]],0)</f>
        <v>14</v>
      </c>
      <c r="J3" t="str">
        <f>IF(Profesorado[[#This Row],[% HORAS]]=100,"T","P")</f>
        <v>P</v>
      </c>
    </row>
    <row r="4" spans="1:10" x14ac:dyDescent="0.25">
      <c r="A4" t="s">
        <v>7</v>
      </c>
      <c r="B4" t="s">
        <v>17</v>
      </c>
      <c r="C4" t="s">
        <v>13</v>
      </c>
      <c r="D4" t="s">
        <v>20</v>
      </c>
      <c r="E4">
        <v>3</v>
      </c>
      <c r="F4">
        <v>2</v>
      </c>
      <c r="G4">
        <v>240</v>
      </c>
      <c r="H4">
        <v>28</v>
      </c>
      <c r="I4" s="3">
        <f>IFERROR(100*Profesorado[[#This Row],[HORAS IMPARTIDAS EN EL MASTER (a introducir por la comisión redactora)]]/Profesorado[[#This Row],[CAPACIDAD-UVIGO]],0)</f>
        <v>11.666666666666666</v>
      </c>
      <c r="J4" t="str">
        <f>IF(Profesorado[[#This Row],[% HORAS]]=100,"T","P")</f>
        <v>P</v>
      </c>
    </row>
    <row r="5" spans="1:10" x14ac:dyDescent="0.25">
      <c r="A5" t="s">
        <v>10</v>
      </c>
      <c r="B5" t="s">
        <v>18</v>
      </c>
      <c r="C5" t="s">
        <v>58</v>
      </c>
      <c r="D5" t="s">
        <v>20</v>
      </c>
      <c r="E5">
        <v>3</v>
      </c>
      <c r="F5">
        <v>1</v>
      </c>
      <c r="G5">
        <v>160</v>
      </c>
      <c r="H5">
        <v>14</v>
      </c>
      <c r="I5" s="3">
        <f>IFERROR(100*Profesorado[[#This Row],[HORAS IMPARTIDAS EN EL MASTER (a introducir por la comisión redactora)]]/Profesorado[[#This Row],[CAPACIDAD-UVIGO]],0)</f>
        <v>8.75</v>
      </c>
      <c r="J5" t="str">
        <f>IF(Profesorado[[#This Row],[% HORAS]]=100,"T","P")</f>
        <v>P</v>
      </c>
    </row>
    <row r="6" spans="1:10" x14ac:dyDescent="0.25">
      <c r="A6" t="s">
        <v>8</v>
      </c>
      <c r="B6" t="s">
        <v>18</v>
      </c>
      <c r="C6" t="s">
        <v>13</v>
      </c>
      <c r="D6" t="s">
        <v>20</v>
      </c>
      <c r="E6">
        <v>2</v>
      </c>
      <c r="F6">
        <v>1</v>
      </c>
      <c r="G6">
        <v>200</v>
      </c>
      <c r="H6">
        <v>56</v>
      </c>
      <c r="I6" s="3">
        <f>IFERROR(100*Profesorado[[#This Row],[HORAS IMPARTIDAS EN EL MASTER (a introducir por la comisión redactora)]]/Profesorado[[#This Row],[CAPACIDAD-UVIGO]],0)</f>
        <v>28</v>
      </c>
      <c r="J6" t="str">
        <f>IF(Profesorado[[#This Row],[% HORAS]]=100,"T","P")</f>
        <v>P</v>
      </c>
    </row>
    <row r="7" spans="1:10" x14ac:dyDescent="0.25">
      <c r="A7" t="s">
        <v>68</v>
      </c>
      <c r="B7" t="s">
        <v>18</v>
      </c>
      <c r="C7" t="s">
        <v>62</v>
      </c>
      <c r="D7" t="s">
        <v>21</v>
      </c>
      <c r="E7">
        <v>0</v>
      </c>
      <c r="F7">
        <v>0</v>
      </c>
      <c r="G7">
        <v>160</v>
      </c>
      <c r="H7">
        <v>56</v>
      </c>
      <c r="I7" s="3">
        <f>IFERROR(100*Profesorado[[#This Row],[HORAS IMPARTIDAS EN EL MASTER (a introducir por la comisión redactora)]]/Profesorado[[#This Row],[CAPACIDAD-UVIGO]],0)</f>
        <v>35</v>
      </c>
      <c r="J7" s="1" t="str">
        <f>IF(Profesorado[[#This Row],[% HORAS]]=100,"T","P")</f>
        <v>P</v>
      </c>
    </row>
    <row r="8" spans="1:10" x14ac:dyDescent="0.25">
      <c r="A8" t="s">
        <v>9</v>
      </c>
      <c r="B8" t="s">
        <v>16</v>
      </c>
      <c r="C8" t="s">
        <v>58</v>
      </c>
      <c r="D8" t="s">
        <v>20</v>
      </c>
      <c r="E8">
        <v>3</v>
      </c>
      <c r="F8">
        <v>4</v>
      </c>
      <c r="G8">
        <v>200</v>
      </c>
      <c r="H8">
        <v>56</v>
      </c>
      <c r="I8" s="3">
        <f>IFERROR(100*Profesorado[[#This Row],[HORAS IMPARTIDAS EN EL MASTER (a introducir por la comisión redactora)]]/Profesorado[[#This Row],[CAPACIDAD-UVIGO]],0)</f>
        <v>28</v>
      </c>
      <c r="J8" t="str">
        <f>IF(Profesorado[[#This Row],[% HORAS]]=100,"T","P")</f>
        <v>P</v>
      </c>
    </row>
    <row r="9" spans="1:10" x14ac:dyDescent="0.25">
      <c r="A9" t="s">
        <v>2</v>
      </c>
      <c r="B9" t="s">
        <v>16</v>
      </c>
      <c r="C9" t="s">
        <v>12</v>
      </c>
      <c r="D9" t="s">
        <v>20</v>
      </c>
      <c r="E9">
        <v>4</v>
      </c>
      <c r="F9">
        <v>3</v>
      </c>
      <c r="G9">
        <v>160</v>
      </c>
      <c r="H9">
        <v>28</v>
      </c>
      <c r="I9" s="3">
        <f>IFERROR(100*Profesorado[[#This Row],[HORAS IMPARTIDAS EN EL MASTER (a introducir por la comisión redactora)]]/Profesorado[[#This Row],[CAPACIDAD-UVIGO]],0)</f>
        <v>17.5</v>
      </c>
      <c r="J9" t="str">
        <f>IF(Profesorado[[#This Row],[% HORAS]]=100,"T","P")</f>
        <v>P</v>
      </c>
    </row>
    <row r="10" spans="1:10" x14ac:dyDescent="0.25">
      <c r="A10" t="s">
        <v>3</v>
      </c>
      <c r="B10" t="s">
        <v>16</v>
      </c>
      <c r="C10" t="s">
        <v>12</v>
      </c>
      <c r="D10" t="s">
        <v>20</v>
      </c>
      <c r="E10">
        <v>4</v>
      </c>
      <c r="F10">
        <v>3</v>
      </c>
      <c r="G10">
        <v>160</v>
      </c>
      <c r="H10">
        <v>28</v>
      </c>
      <c r="I10" s="3">
        <f>IFERROR(100*Profesorado[[#This Row],[HORAS IMPARTIDAS EN EL MASTER (a introducir por la comisión redactora)]]/Profesorado[[#This Row],[CAPACIDAD-UVIGO]],0)</f>
        <v>17.5</v>
      </c>
      <c r="J10" t="str">
        <f>IF(Profesorado[[#This Row],[% HORAS]]=100,"T","P")</f>
        <v>P</v>
      </c>
    </row>
    <row r="11" spans="1:10" x14ac:dyDescent="0.25">
      <c r="A11" t="s">
        <v>11</v>
      </c>
      <c r="B11" t="s">
        <v>16</v>
      </c>
      <c r="C11" t="s">
        <v>13</v>
      </c>
      <c r="D11" t="s">
        <v>20</v>
      </c>
      <c r="E11">
        <v>1</v>
      </c>
      <c r="F11">
        <v>1</v>
      </c>
      <c r="G11">
        <v>160</v>
      </c>
      <c r="H11">
        <v>24</v>
      </c>
      <c r="I11" s="3">
        <f>IFERROR(100*Profesorado[[#This Row],[HORAS IMPARTIDAS EN EL MASTER (a introducir por la comisión redactora)]]/Profesorado[[#This Row],[CAPACIDAD-UVIGO]],0)</f>
        <v>15</v>
      </c>
      <c r="J11" t="str">
        <f>IF(Profesorado[[#This Row],[% HORAS]]=100,"T","P")</f>
        <v>P</v>
      </c>
    </row>
    <row r="12" spans="1:10" x14ac:dyDescent="0.25">
      <c r="A12" t="s">
        <v>5</v>
      </c>
      <c r="B12" t="s">
        <v>16</v>
      </c>
      <c r="C12" t="s">
        <v>13</v>
      </c>
      <c r="D12" t="s">
        <v>20</v>
      </c>
      <c r="E12">
        <v>3</v>
      </c>
      <c r="F12">
        <v>3</v>
      </c>
      <c r="G12">
        <v>200</v>
      </c>
      <c r="H12">
        <v>28</v>
      </c>
      <c r="I12" s="3">
        <f>IFERROR(100*Profesorado[[#This Row],[HORAS IMPARTIDAS EN EL MASTER (a introducir por la comisión redactora)]]/Profesorado[[#This Row],[CAPACIDAD-UVIGO]],0)</f>
        <v>14</v>
      </c>
      <c r="J12" t="str">
        <f>IF(Profesorado[[#This Row],[% HORAS]]=100,"T","P")</f>
        <v>P</v>
      </c>
    </row>
    <row r="13" spans="1:10" x14ac:dyDescent="0.25">
      <c r="A13" t="s">
        <v>6</v>
      </c>
      <c r="B13" t="s">
        <v>16</v>
      </c>
      <c r="C13" t="s">
        <v>13</v>
      </c>
      <c r="D13" t="s">
        <v>20</v>
      </c>
      <c r="E13">
        <v>3</v>
      </c>
      <c r="F13">
        <v>2</v>
      </c>
      <c r="G13">
        <v>200</v>
      </c>
      <c r="H13">
        <v>28</v>
      </c>
      <c r="I13" s="3">
        <f>IFERROR(100*Profesorado[[#This Row],[HORAS IMPARTIDAS EN EL MASTER (a introducir por la comisión redactora)]]/Profesorado[[#This Row],[CAPACIDAD-UVIGO]],0)</f>
        <v>14</v>
      </c>
      <c r="J13" t="str">
        <f>IF(Profesorado[[#This Row],[% HORAS]]=100,"T","P")</f>
        <v>P</v>
      </c>
    </row>
    <row r="14" spans="1:10" x14ac:dyDescent="0.25">
      <c r="A14" t="s">
        <v>67</v>
      </c>
      <c r="B14" t="s">
        <v>16</v>
      </c>
      <c r="C14" t="s">
        <v>65</v>
      </c>
      <c r="D14" t="s">
        <v>21</v>
      </c>
      <c r="E14">
        <v>0</v>
      </c>
      <c r="F14">
        <v>0</v>
      </c>
      <c r="G14">
        <v>90</v>
      </c>
      <c r="H14">
        <v>28</v>
      </c>
      <c r="I14" s="3">
        <f>IFERROR(100*Profesorado[[#This Row],[HORAS IMPARTIDAS EN EL MASTER (a introducir por la comisión redactora)]]/Profesorado[[#This Row],[CAPACIDAD-UVIGO]],0)</f>
        <v>31.111111111111111</v>
      </c>
      <c r="J14" s="1" t="str">
        <f>IF(Profesorado[[#This Row],[% HORAS]]=100,"T","P")</f>
        <v>P</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C20" sqref="C20"/>
    </sheetView>
    <sheetView workbookViewId="1"/>
  </sheetViews>
  <sheetFormatPr baseColWidth="10" defaultRowHeight="15" x14ac:dyDescent="0.25"/>
  <cols>
    <col min="1" max="1" width="14" bestFit="1" customWidth="1"/>
    <col min="2" max="2" width="11.7109375" bestFit="1" customWidth="1"/>
    <col min="3" max="3" width="14" bestFit="1" customWidth="1"/>
    <col min="4" max="4" width="12" bestFit="1" customWidth="1"/>
    <col min="5" max="5" width="16.5703125" bestFit="1" customWidth="1"/>
    <col min="6" max="6" width="14.5703125" bestFit="1" customWidth="1"/>
    <col min="7" max="7" width="12.85546875" bestFit="1" customWidth="1"/>
  </cols>
  <sheetData>
    <row r="1" spans="1:10" x14ac:dyDescent="0.25">
      <c r="A1" s="10" t="s">
        <v>22</v>
      </c>
      <c r="B1" s="10" t="s">
        <v>23</v>
      </c>
      <c r="C1" s="7" t="s">
        <v>28</v>
      </c>
      <c r="D1" s="11" t="s">
        <v>27</v>
      </c>
      <c r="E1" s="7" t="s">
        <v>29</v>
      </c>
      <c r="F1" s="11" t="s">
        <v>30</v>
      </c>
      <c r="G1" s="11" t="s">
        <v>31</v>
      </c>
      <c r="J1" t="s">
        <v>48</v>
      </c>
    </row>
    <row r="2" spans="1:10" x14ac:dyDescent="0.25">
      <c r="A2" s="2" t="s">
        <v>16</v>
      </c>
      <c r="B2" s="2" t="s">
        <v>12</v>
      </c>
      <c r="C2">
        <f>COUNTIFS(Profesorado[CATEGORIA],B2,Profesorado[UNIVERSIDAD],A2)</f>
        <v>2</v>
      </c>
      <c r="D2" s="3">
        <f>100*(C2/COUNTIF(Profesorado[UNIVERSIDAD],A2))</f>
        <v>28.571428571428569</v>
      </c>
      <c r="E2">
        <f>COUNTIFS(Profesorado[DOCTOR],"SI",Profesorado[UNIVERSIDAD],A2,Profesorado[CATEGORIA],B2)</f>
        <v>2</v>
      </c>
      <c r="F2">
        <f>IF(Tabla_AP_6[[#This Row],[Nº de doctores]]&lt;&gt;0,100*(E2/C2),0)</f>
        <v>100</v>
      </c>
      <c r="G2" s="3">
        <f>IF(Tabla_AP_6[[#This Row],[Total (valor)]]&lt;&gt;0,(SUMIFS(Profesorado[% HORAS],Profesorado[UNIVERSIDAD],A2,Profesorado[CATEGORIA],B2)/COUNTIFS(Profesorado[UNIVERSIDAD],A2,Profesorado[CATEGORIA],B2)),0)</f>
        <v>17.5</v>
      </c>
    </row>
    <row r="3" spans="1:10" x14ac:dyDescent="0.25">
      <c r="A3" s="2" t="s">
        <v>16</v>
      </c>
      <c r="B3" s="2" t="s">
        <v>13</v>
      </c>
      <c r="C3">
        <f>COUNTIFS(Profesorado[CATEGORIA],B3,Profesorado[UNIVERSIDAD],A3)</f>
        <v>3</v>
      </c>
      <c r="D3" s="3">
        <f>100*(C3/COUNTIF(Profesorado[UNIVERSIDAD],A3))</f>
        <v>42.857142857142854</v>
      </c>
      <c r="E3">
        <f>COUNTIFS(Profesorado[DOCTOR],"SI",Profesorado[UNIVERSIDAD],A3,Profesorado[CATEGORIA],B3)</f>
        <v>3</v>
      </c>
      <c r="F3">
        <f>IF(Tabla_AP_6[[#This Row],[Nº de doctores]]&lt;&gt;0,100*(E3/C3),0)</f>
        <v>100</v>
      </c>
      <c r="G3" s="3">
        <f>IF(Tabla_AP_6[[#This Row],[Total (valor)]]&lt;&gt;0,(SUMIFS(Profesorado[% HORAS],Profesorado[UNIVERSIDAD],A3,Profesorado[CATEGORIA],B3)/COUNTIFS(Profesorado[UNIVERSIDAD],A3,Profesorado[CATEGORIA],B3)),0)</f>
        <v>14.333333333333334</v>
      </c>
    </row>
    <row r="4" spans="1:10" x14ac:dyDescent="0.25">
      <c r="A4" s="2" t="s">
        <v>16</v>
      </c>
      <c r="B4" s="2" t="s">
        <v>58</v>
      </c>
      <c r="C4">
        <f>COUNTIFS(Profesorado[CATEGORIA],B4,Profesorado[UNIVERSIDAD],A4)</f>
        <v>1</v>
      </c>
      <c r="D4" s="3">
        <f>100*(C4/COUNTIF(Profesorado[UNIVERSIDAD],A4))</f>
        <v>14.285714285714285</v>
      </c>
      <c r="E4">
        <f>COUNTIFS(Profesorado[DOCTOR],"SI",Profesorado[UNIVERSIDAD],A4,Profesorado[CATEGORIA],B4)</f>
        <v>1</v>
      </c>
      <c r="F4">
        <f>IF(Tabla_AP_6[[#This Row],[Nº de doctores]]&lt;&gt;0,100*(E4/C4),0)</f>
        <v>100</v>
      </c>
      <c r="G4" s="3">
        <f>IF(Tabla_AP_6[[#This Row],[Total (valor)]]&lt;&gt;0,(SUMIFS(Profesorado[% HORAS],Profesorado[UNIVERSIDAD],A4,Profesorado[CATEGORIA],B4)/COUNTIFS(Profesorado[UNIVERSIDAD],A4,Profesorado[CATEGORIA],B4)),0)</f>
        <v>28</v>
      </c>
    </row>
    <row r="5" spans="1:10" x14ac:dyDescent="0.25">
      <c r="A5" s="2" t="s">
        <v>16</v>
      </c>
      <c r="B5" s="2" t="s">
        <v>65</v>
      </c>
      <c r="C5" s="1">
        <f>COUNTIFS(Profesorado[CATEGORIA],B5,Profesorado[UNIVERSIDAD],A5)</f>
        <v>1</v>
      </c>
      <c r="D5" s="3">
        <f>100*(C5/COUNTIF(Profesorado[UNIVERSIDAD],A5))</f>
        <v>14.285714285714285</v>
      </c>
      <c r="E5" s="1">
        <f>COUNTIFS(Profesorado[DOCTOR],"SI",Profesorado[UNIVERSIDAD],A5,Profesorado[CATEGORIA],B5)</f>
        <v>0</v>
      </c>
      <c r="F5" s="1">
        <f>IF(Tabla_AP_6[[#This Row],[Nº de doctores]]&lt;&gt;0,100*(E5/C5),0)</f>
        <v>0</v>
      </c>
      <c r="G5" s="3">
        <f>IF(Tabla_AP_6[[#This Row],[Total (valor)]]&lt;&gt;0,(SUMIFS(Profesorado[% HORAS],Profesorado[UNIVERSIDAD],A5,Profesorado[CATEGORIA],B5)/COUNTIFS(Profesorado[UNIVERSIDAD],A5,Profesorado[CATEGORIA],B5)),0)</f>
        <v>31.111111111111111</v>
      </c>
    </row>
    <row r="6" spans="1:10" x14ac:dyDescent="0.25">
      <c r="A6" s="2" t="s">
        <v>18</v>
      </c>
      <c r="B6" s="2" t="s">
        <v>12</v>
      </c>
      <c r="C6">
        <f>COUNTIFS(Profesorado[CATEGORIA],B6,Profesorado[UNIVERSIDAD],A6)</f>
        <v>0</v>
      </c>
      <c r="D6" s="3">
        <f>100*(C6/COUNTIF(Profesorado[UNIVERSIDAD],A6))</f>
        <v>0</v>
      </c>
      <c r="E6">
        <f>COUNTIFS(Profesorado[DOCTOR],"SI",Profesorado[UNIVERSIDAD],A6,Profesorado[CATEGORIA],B6)</f>
        <v>0</v>
      </c>
      <c r="F6">
        <f>IF(Tabla_AP_6[[#This Row],[Nº de doctores]]&lt;&gt;0,100*(E6/C6),0)</f>
        <v>0</v>
      </c>
      <c r="G6" s="3">
        <f>IF(Tabla_AP_6[[#This Row],[Total (valor)]]&lt;&gt;0,(SUMIFS(Profesorado[% HORAS],Profesorado[UNIVERSIDAD],A6,Profesorado[CATEGORIA],B6)/COUNTIFS(Profesorado[UNIVERSIDAD],A6,Profesorado[CATEGORIA],B6)),0)</f>
        <v>0</v>
      </c>
    </row>
    <row r="7" spans="1:10" x14ac:dyDescent="0.25">
      <c r="A7" s="2" t="s">
        <v>18</v>
      </c>
      <c r="B7" s="2" t="s">
        <v>13</v>
      </c>
      <c r="C7">
        <f>COUNTIFS(Profesorado[CATEGORIA],B7,Profesorado[UNIVERSIDAD],A7)</f>
        <v>1</v>
      </c>
      <c r="D7" s="3">
        <f>100*(C7/COUNTIF(Profesorado[UNIVERSIDAD],A7))</f>
        <v>33.333333333333329</v>
      </c>
      <c r="E7">
        <f>COUNTIFS(Profesorado[DOCTOR],"SI",Profesorado[UNIVERSIDAD],A7,Profesorado[CATEGORIA],B7)</f>
        <v>1</v>
      </c>
      <c r="F7">
        <f>IF(Tabla_AP_6[[#This Row],[Nº de doctores]]&lt;&gt;0,100*(E7/C7),0)</f>
        <v>100</v>
      </c>
      <c r="G7" s="3">
        <f>IF(Tabla_AP_6[[#This Row],[Total (valor)]]&lt;&gt;0,(SUMIFS(Profesorado[% HORAS],Profesorado[UNIVERSIDAD],A7,Profesorado[CATEGORIA],B7)/COUNTIFS(Profesorado[UNIVERSIDAD],A7,Profesorado[CATEGORIA],B7)),0)</f>
        <v>28</v>
      </c>
    </row>
    <row r="8" spans="1:10" x14ac:dyDescent="0.25">
      <c r="A8" s="2" t="s">
        <v>18</v>
      </c>
      <c r="B8" s="2" t="s">
        <v>58</v>
      </c>
      <c r="C8" s="1">
        <f>COUNTIFS(Profesorado[CATEGORIA],B8,Profesorado[UNIVERSIDAD],A8)</f>
        <v>1</v>
      </c>
      <c r="D8" s="3">
        <f>100*(C8/COUNTIF(Profesorado[UNIVERSIDAD],A8))</f>
        <v>33.333333333333329</v>
      </c>
      <c r="E8" s="1">
        <f>COUNTIFS(Profesorado[DOCTOR],"SI",Profesorado[UNIVERSIDAD],A8,Profesorado[CATEGORIA],B8)</f>
        <v>1</v>
      </c>
      <c r="F8" s="1">
        <f>IF(Tabla_AP_6[[#This Row],[Nº de doctores]]&lt;&gt;0,100*(E8/C8),0)</f>
        <v>100</v>
      </c>
      <c r="G8" s="3">
        <f>IF(Tabla_AP_6[[#This Row],[Total (valor)]]&lt;&gt;0,(SUMIFS(Profesorado[% HORAS],Profesorado[UNIVERSIDAD],A8,Profesorado[CATEGORIA],B8)/COUNTIFS(Profesorado[UNIVERSIDAD],A8,Profesorado[CATEGORIA],B8)),0)</f>
        <v>8.75</v>
      </c>
    </row>
    <row r="9" spans="1:10" x14ac:dyDescent="0.25">
      <c r="A9" s="2" t="s">
        <v>18</v>
      </c>
      <c r="B9" s="2" t="s">
        <v>62</v>
      </c>
      <c r="C9">
        <f>COUNTIFS(Profesorado[CATEGORIA],B9,Profesorado[UNIVERSIDAD],A9)</f>
        <v>1</v>
      </c>
      <c r="D9" s="3">
        <f>100*(C9/COUNTIF(Profesorado[UNIVERSIDAD],A9))</f>
        <v>33.333333333333329</v>
      </c>
      <c r="E9">
        <f>COUNTIFS(Profesorado[DOCTOR],"SI",Profesorado[UNIVERSIDAD],A9,Profesorado[CATEGORIA],B9)</f>
        <v>0</v>
      </c>
      <c r="F9">
        <f>IF(Tabla_AP_6[[#This Row],[Nº de doctores]]&lt;&gt;0,100*(E9/C9),0)</f>
        <v>0</v>
      </c>
      <c r="G9" s="3">
        <f>IF(Tabla_AP_6[[#This Row],[Total (valor)]]&lt;&gt;0,(SUMIFS(Profesorado[% HORAS],Profesorado[UNIVERSIDAD],A9,Profesorado[CATEGORIA],B9)/COUNTIFS(Profesorado[UNIVERSIDAD],A9,Profesorado[CATEGORIA],B9)),0)</f>
        <v>35</v>
      </c>
    </row>
    <row r="10" spans="1:10" x14ac:dyDescent="0.25">
      <c r="A10" s="2" t="s">
        <v>17</v>
      </c>
      <c r="B10" s="2" t="s">
        <v>12</v>
      </c>
      <c r="C10">
        <f>COUNTIFS(Profesorado[CATEGORIA],B10,Profesorado[UNIVERSIDAD],A10)</f>
        <v>1</v>
      </c>
      <c r="D10" s="3">
        <f>100*(C10/COUNTIF(Profesorado[UNIVERSIDAD],A10))</f>
        <v>50</v>
      </c>
      <c r="E10">
        <f>COUNTIFS(Profesorado[DOCTOR],"SI",Profesorado[UNIVERSIDAD],A10,Profesorado[CATEGORIA],B10)</f>
        <v>1</v>
      </c>
      <c r="F10">
        <f>IF(Tabla_AP_6[[#This Row],[Nº de doctores]]&lt;&gt;0,100*(E10/C10),0)</f>
        <v>100</v>
      </c>
      <c r="G10" s="3">
        <f>IF(Tabla_AP_6[[#This Row],[Total (valor)]]&lt;&gt;0,(SUMIFS(Profesorado[% HORAS],Profesorado[UNIVERSIDAD],A10,Profesorado[CATEGORIA],B10)/COUNTIFS(Profesorado[UNIVERSIDAD],A10,Profesorado[CATEGORIA],B10)),0)</f>
        <v>14</v>
      </c>
    </row>
    <row r="11" spans="1:10" x14ac:dyDescent="0.25">
      <c r="A11" s="2" t="s">
        <v>17</v>
      </c>
      <c r="B11" s="2" t="s">
        <v>13</v>
      </c>
      <c r="C11">
        <f>COUNTIFS(Profesorado[CATEGORIA],B11,Profesorado[UNIVERSIDAD],A11)</f>
        <v>1</v>
      </c>
      <c r="D11" s="3">
        <f>100*(C11/COUNTIF(Profesorado[UNIVERSIDAD],A11))</f>
        <v>50</v>
      </c>
      <c r="E11">
        <f>COUNTIFS(Profesorado[DOCTOR],"SI",Profesorado[UNIVERSIDAD],A11,Profesorado[CATEGORIA],B11)</f>
        <v>1</v>
      </c>
      <c r="F11">
        <f>IF(Tabla_AP_6[[#This Row],[Nº de doctores]]&lt;&gt;0,100*(E11/C11),0)</f>
        <v>100</v>
      </c>
      <c r="G11" s="3">
        <f>IF(Tabla_AP_6[[#This Row],[Total (valor)]]&lt;&gt;0,(SUMIFS(Profesorado[% HORAS],Profesorado[UNIVERSIDAD],A11,Profesorado[CATEGORIA],B11)/COUNTIFS(Profesorado[UNIVERSIDAD],A11,Profesorado[CATEGORIA],B11)),0)</f>
        <v>11.666666666666666</v>
      </c>
    </row>
    <row r="12" spans="1:10" x14ac:dyDescent="0.25">
      <c r="A12" s="2" t="s">
        <v>17</v>
      </c>
      <c r="B12" s="2" t="s">
        <v>58</v>
      </c>
      <c r="C12">
        <f>COUNTIFS(Profesorado[CATEGORIA],B12,Profesorado[UNIVERSIDAD],A12)</f>
        <v>0</v>
      </c>
      <c r="D12" s="3">
        <f>100*(C12/COUNTIF(Profesorado[UNIVERSIDAD],A12))</f>
        <v>0</v>
      </c>
      <c r="E12">
        <f>COUNTIFS(Profesorado[DOCTOR],"SI",Profesorado[UNIVERSIDAD],A12,Profesorado[CATEGORIA],B12)</f>
        <v>0</v>
      </c>
      <c r="F12">
        <f>IF(Tabla_AP_6[[#This Row],[Nº de doctores]]&lt;&gt;0,100*(E12/C12),0)</f>
        <v>0</v>
      </c>
      <c r="G12" s="3">
        <f>IF(Tabla_AP_6[[#This Row],[Total (valor)]]&lt;&gt;0,(SUMIFS(Profesorado[% HORAS],Profesorado[UNIVERSIDAD],A12,Profesorado[CATEGORIA],B12)/COUNTIFS(Profesorado[UNIVERSIDAD],A12,Profesorado[CATEGORIA],B12)),0)</f>
        <v>0</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E29" sqref="E29"/>
    </sheetView>
    <sheetView workbookViewId="1">
      <selection sqref="A1:I1"/>
    </sheetView>
  </sheetViews>
  <sheetFormatPr baseColWidth="10" defaultRowHeight="15" x14ac:dyDescent="0.25"/>
  <cols>
    <col min="1" max="1" width="14" bestFit="1" customWidth="1"/>
    <col min="2" max="2" width="11.7109375" bestFit="1" customWidth="1"/>
    <col min="3" max="3" width="14" bestFit="1" customWidth="1"/>
    <col min="4" max="4" width="33.85546875" customWidth="1"/>
    <col min="5" max="6" width="30.5703125" customWidth="1"/>
    <col min="7" max="7" width="16.5703125" bestFit="1" customWidth="1"/>
    <col min="8" max="8" width="20.42578125" bestFit="1" customWidth="1"/>
    <col min="9" max="9" width="16.85546875" bestFit="1" customWidth="1"/>
  </cols>
  <sheetData>
    <row r="1" spans="1:12" x14ac:dyDescent="0.25">
      <c r="A1" s="12" t="s">
        <v>33</v>
      </c>
      <c r="B1" s="12"/>
      <c r="C1" s="12"/>
      <c r="D1" s="12"/>
      <c r="E1" s="12"/>
      <c r="F1" s="12"/>
      <c r="G1" s="12"/>
      <c r="H1" s="12"/>
      <c r="I1" s="12"/>
    </row>
    <row r="2" spans="1:12" x14ac:dyDescent="0.25">
      <c r="A2" s="4"/>
      <c r="B2" s="4"/>
      <c r="C2" s="4"/>
      <c r="D2" s="4"/>
      <c r="E2" s="13" t="s">
        <v>35</v>
      </c>
      <c r="F2" s="14"/>
      <c r="G2" s="4"/>
      <c r="H2" s="4"/>
      <c r="I2" s="4"/>
    </row>
    <row r="3" spans="1:12" x14ac:dyDescent="0.25">
      <c r="A3" s="15" t="s">
        <v>22</v>
      </c>
      <c r="B3" s="15" t="s">
        <v>23</v>
      </c>
      <c r="C3" s="16" t="s">
        <v>34</v>
      </c>
      <c r="D3" s="16" t="s">
        <v>47</v>
      </c>
      <c r="E3" s="16" t="s">
        <v>38</v>
      </c>
      <c r="F3" s="16" t="s">
        <v>39</v>
      </c>
      <c r="G3" s="16" t="s">
        <v>29</v>
      </c>
      <c r="H3" s="16" t="s">
        <v>36</v>
      </c>
      <c r="I3" s="16" t="s">
        <v>37</v>
      </c>
      <c r="L3" s="5" t="s">
        <v>41</v>
      </c>
    </row>
    <row r="4" spans="1:12" x14ac:dyDescent="0.25">
      <c r="A4" s="2" t="s">
        <v>16</v>
      </c>
      <c r="B4" s="2" t="s">
        <v>12</v>
      </c>
      <c r="C4">
        <f>COUNTIFS(Profesorado[CATEGORIA],B4,Profesorado[UNIVERSIDAD],A4)</f>
        <v>2</v>
      </c>
      <c r="D4" t="str">
        <f>IF(OR(Tabla_AP_64[[#This Row],[Categoria]]=CATEGORIAS!$B$2,Tabla_AP_64[[#This Row],[Categoria]]=CATEGORIAS!$B$3,Tabla_AP_64[[#This Row],[Categoria]]=CATEGORIAS!$B$4,Tabla_AP_64[[#This Row],[Categoria]]=CATEGORIAS!$B$5,Tabla_AP_64[[#This Row],[Categoria]]=CATEGORIAS!$B$6,Tabla_AP_64[[#This Row],[Categoria]]=CATEGORIAS!$B$7),"Permanente",IF(Tabla_AP_64[[#This Row],[Categoria]]="EX","No vinculado", "Temporal"))</f>
        <v>Permanente</v>
      </c>
      <c r="E4">
        <f>COUNTIFS(Profesorado[DEDICACIÓN],"T",Profesorado[UNIVERSIDAD],A4,Profesorado[CATEGORIA],B4)</f>
        <v>0</v>
      </c>
      <c r="F4">
        <f>COUNTIFS(Profesorado[DEDICACIÓN],"P",Profesorado[UNIVERSIDAD],A4,Profesorado[CATEGORIA],B4)</f>
        <v>2</v>
      </c>
      <c r="G4">
        <f>COUNTIFS(Profesorado[DOCTOR],"SI",Profesorado[UNIVERSIDAD],A4,Profesorado[CATEGORIA],B4)</f>
        <v>2</v>
      </c>
      <c r="H4">
        <f>SUMIFS(Profesorado[QUINQUENIOS],Profesorado[UNIVERSIDAD],A4,Profesorado[CATEGORIA],B4)</f>
        <v>8</v>
      </c>
      <c r="I4">
        <f>SUMIFS(Profesorado[SEXENIOS],Profesorado[UNIVERSIDAD],A4,Profesorado[CATEGORIA],B4)</f>
        <v>6</v>
      </c>
      <c r="L4" s="5" t="s">
        <v>42</v>
      </c>
    </row>
    <row r="5" spans="1:12" x14ac:dyDescent="0.25">
      <c r="A5" s="2" t="s">
        <v>16</v>
      </c>
      <c r="B5" s="2" t="s">
        <v>13</v>
      </c>
      <c r="C5">
        <f>COUNTIFS(Profesorado[CATEGORIA],B5,Profesorado[UNIVERSIDAD],A5)</f>
        <v>3</v>
      </c>
      <c r="D5" t="str">
        <f>IF(OR(Tabla_AP_64[[#This Row],[Categoria]]=CATEGORIAS!$B$2,Tabla_AP_64[[#This Row],[Categoria]]=CATEGORIAS!$B$3,Tabla_AP_64[[#This Row],[Categoria]]=CATEGORIAS!$B$4,Tabla_AP_64[[#This Row],[Categoria]]=CATEGORIAS!$B$5,Tabla_AP_64[[#This Row],[Categoria]]=CATEGORIAS!$B$6,Tabla_AP_64[[#This Row],[Categoria]]=CATEGORIAS!$B$7),"Permanente",IF(Tabla_AP_64[[#This Row],[Categoria]]="EX","No vinculado", "Temporal"))</f>
        <v>Permanente</v>
      </c>
      <c r="E5">
        <f>COUNTIFS(Profesorado[DEDICACIÓN],"T",Profesorado[UNIVERSIDAD],A5,Profesorado[CATEGORIA],B5)</f>
        <v>0</v>
      </c>
      <c r="F5">
        <f>COUNTIFS(Profesorado[DEDICACIÓN],"P",Profesorado[UNIVERSIDAD],A5,Profesorado[CATEGORIA],B5)</f>
        <v>3</v>
      </c>
      <c r="G5">
        <f>COUNTIFS(Profesorado[DOCTOR],"SI",Profesorado[UNIVERSIDAD],A5,Profesorado[CATEGORIA],B5)</f>
        <v>3</v>
      </c>
      <c r="H5">
        <f>SUMIFS(Profesorado[QUINQUENIOS],Profesorado[UNIVERSIDAD],A5,Profesorado[CATEGORIA],B5)</f>
        <v>7</v>
      </c>
      <c r="I5">
        <f>SUMIFS(Profesorado[SEXENIOS],Profesorado[UNIVERSIDAD],A5,Profesorado[CATEGORIA],B5)</f>
        <v>6</v>
      </c>
      <c r="L5" s="5" t="s">
        <v>43</v>
      </c>
    </row>
    <row r="6" spans="1:12" x14ac:dyDescent="0.25">
      <c r="A6" s="2" t="s">
        <v>16</v>
      </c>
      <c r="B6" s="2" t="s">
        <v>58</v>
      </c>
      <c r="C6">
        <f>COUNTIFS(Profesorado[CATEGORIA],B6,Profesorado[UNIVERSIDAD],A6)</f>
        <v>1</v>
      </c>
      <c r="D6" t="str">
        <f>IF(OR(Tabla_AP_64[[#This Row],[Categoria]]=CATEGORIAS!$B$2,Tabla_AP_64[[#This Row],[Categoria]]=CATEGORIAS!$B$3,Tabla_AP_64[[#This Row],[Categoria]]=CATEGORIAS!$B$4,Tabla_AP_64[[#This Row],[Categoria]]=CATEGORIAS!$B$5,Tabla_AP_64[[#This Row],[Categoria]]=CATEGORIAS!$B$6,Tabla_AP_64[[#This Row],[Categoria]]=CATEGORIAS!$B$7),"Permanente",IF(Tabla_AP_64[[#This Row],[Categoria]]="EX","No vinculado", "Temporal"))</f>
        <v>Permanente</v>
      </c>
      <c r="E6">
        <f>COUNTIFS(Profesorado[DEDICACIÓN],"T",Profesorado[UNIVERSIDAD],A6,Profesorado[CATEGORIA],B6)</f>
        <v>0</v>
      </c>
      <c r="F6">
        <f>COUNTIFS(Profesorado[DEDICACIÓN],"P",Profesorado[UNIVERSIDAD],A6,Profesorado[CATEGORIA],B6)</f>
        <v>1</v>
      </c>
      <c r="G6">
        <f>COUNTIFS(Profesorado[DOCTOR],"SI",Profesorado[UNIVERSIDAD],A6,Profesorado[CATEGORIA],B6)</f>
        <v>1</v>
      </c>
      <c r="H6">
        <f>SUMIFS(Profesorado[QUINQUENIOS],Profesorado[UNIVERSIDAD],A6,Profesorado[CATEGORIA],B6)</f>
        <v>3</v>
      </c>
      <c r="I6">
        <f>SUMIFS(Profesorado[SEXENIOS],Profesorado[UNIVERSIDAD],A6,Profesorado[CATEGORIA],B6)</f>
        <v>4</v>
      </c>
      <c r="L6" s="5" t="s">
        <v>44</v>
      </c>
    </row>
    <row r="7" spans="1:12" x14ac:dyDescent="0.25">
      <c r="A7" s="2" t="s">
        <v>16</v>
      </c>
      <c r="B7" s="2" t="s">
        <v>65</v>
      </c>
      <c r="C7" s="1">
        <f>COUNTIFS(Profesorado[CATEGORIA],B7,Profesorado[UNIVERSIDAD],A7)</f>
        <v>1</v>
      </c>
      <c r="D7" s="1" t="str">
        <f>IF(OR(Tabla_AP_64[[#This Row],[Categoria]]=CATEGORIAS!$B$2,Tabla_AP_64[[#This Row],[Categoria]]=CATEGORIAS!$B$3,Tabla_AP_64[[#This Row],[Categoria]]=CATEGORIAS!$B$4,Tabla_AP_64[[#This Row],[Categoria]]=CATEGORIAS!$B$5,Tabla_AP_64[[#This Row],[Categoria]]=CATEGORIAS!$B$6,Tabla_AP_64[[#This Row],[Categoria]]=CATEGORIAS!$B$7),"Permanente",IF(Tabla_AP_64[[#This Row],[Categoria]]="EX","No vinculado", "Temporal"))</f>
        <v>Temporal</v>
      </c>
      <c r="E7" s="1">
        <f>COUNTIFS(Profesorado[DEDICACIÓN],"T",Profesorado[UNIVERSIDAD],A7,Profesorado[CATEGORIA],B7)</f>
        <v>0</v>
      </c>
      <c r="F7" s="1">
        <f>COUNTIFS(Profesorado[DEDICACIÓN],"P",Profesorado[UNIVERSIDAD],A7,Profesorado[CATEGORIA],B7)</f>
        <v>1</v>
      </c>
      <c r="G7" s="1">
        <f>COUNTIFS(Profesorado[DOCTOR],"SI",Profesorado[UNIVERSIDAD],A7,Profesorado[CATEGORIA],B7)</f>
        <v>0</v>
      </c>
      <c r="H7" s="1">
        <f>SUMIFS(Profesorado[QUINQUENIOS],Profesorado[UNIVERSIDAD],A7,Profesorado[CATEGORIA],B7)</f>
        <v>0</v>
      </c>
      <c r="I7" s="1">
        <f>SUMIFS(Profesorado[SEXENIOS],Profesorado[UNIVERSIDAD],A7,Profesorado[CATEGORIA],B7)</f>
        <v>0</v>
      </c>
      <c r="L7" s="5"/>
    </row>
    <row r="8" spans="1:12" x14ac:dyDescent="0.25">
      <c r="A8" s="2" t="s">
        <v>18</v>
      </c>
      <c r="B8" s="2" t="s">
        <v>12</v>
      </c>
      <c r="C8">
        <f>COUNTIFS(Profesorado[CATEGORIA],B8,Profesorado[UNIVERSIDAD],A8)</f>
        <v>0</v>
      </c>
      <c r="D8" t="str">
        <f>IF(OR(Tabla_AP_64[[#This Row],[Categoria]]=CATEGORIAS!$B$2,Tabla_AP_64[[#This Row],[Categoria]]=CATEGORIAS!$B$3,Tabla_AP_64[[#This Row],[Categoria]]=CATEGORIAS!$B$4,Tabla_AP_64[[#This Row],[Categoria]]=CATEGORIAS!$B$5,Tabla_AP_64[[#This Row],[Categoria]]=CATEGORIAS!$B$6,Tabla_AP_64[[#This Row],[Categoria]]=CATEGORIAS!$B$7),"Permanente",IF(Tabla_AP_64[[#This Row],[Categoria]]="EX","No vinculado", "Temporal"))</f>
        <v>Permanente</v>
      </c>
      <c r="E8">
        <f>COUNTIFS(Profesorado[DEDICACIÓN],"T",Profesorado[UNIVERSIDAD],A8,Profesorado[CATEGORIA],B8)</f>
        <v>0</v>
      </c>
      <c r="F8">
        <f>COUNTIFS(Profesorado[DEDICACIÓN],"P",Profesorado[UNIVERSIDAD],A8,Profesorado[CATEGORIA],B8)</f>
        <v>0</v>
      </c>
      <c r="G8">
        <f>COUNTIFS(Profesorado[DOCTOR],"SI",Profesorado[UNIVERSIDAD],A8,Profesorado[CATEGORIA],B8)</f>
        <v>0</v>
      </c>
      <c r="H8">
        <f>SUMIFS(Profesorado[QUINQUENIOS],Profesorado[UNIVERSIDAD],A8,Profesorado[CATEGORIA],B8)</f>
        <v>0</v>
      </c>
      <c r="I8">
        <f>SUMIFS(Profesorado[SEXENIOS],Profesorado[UNIVERSIDAD],A8,Profesorado[CATEGORIA],B8)</f>
        <v>0</v>
      </c>
      <c r="L8" s="5" t="s">
        <v>45</v>
      </c>
    </row>
    <row r="9" spans="1:12" x14ac:dyDescent="0.25">
      <c r="A9" s="2" t="s">
        <v>18</v>
      </c>
      <c r="B9" s="2" t="s">
        <v>13</v>
      </c>
      <c r="C9">
        <f>COUNTIFS(Profesorado[CATEGORIA],B9,Profesorado[UNIVERSIDAD],A9)</f>
        <v>1</v>
      </c>
      <c r="D9" t="str">
        <f>IF(OR(Tabla_AP_64[[#This Row],[Categoria]]=CATEGORIAS!$B$2,Tabla_AP_64[[#This Row],[Categoria]]=CATEGORIAS!$B$3,Tabla_AP_64[[#This Row],[Categoria]]=CATEGORIAS!$B$4,Tabla_AP_64[[#This Row],[Categoria]]=CATEGORIAS!$B$5,Tabla_AP_64[[#This Row],[Categoria]]=CATEGORIAS!$B$6,Tabla_AP_64[[#This Row],[Categoria]]=CATEGORIAS!$B$7),"Permanente",IF(Tabla_AP_64[[#This Row],[Categoria]]="EX","No vinculado", "Temporal"))</f>
        <v>Permanente</v>
      </c>
      <c r="E9">
        <f>COUNTIFS(Profesorado[DEDICACIÓN],"T",Profesorado[UNIVERSIDAD],A9,Profesorado[CATEGORIA],B9)</f>
        <v>0</v>
      </c>
      <c r="F9">
        <f>COUNTIFS(Profesorado[DEDICACIÓN],"P",Profesorado[UNIVERSIDAD],A9,Profesorado[CATEGORIA],B9)</f>
        <v>1</v>
      </c>
      <c r="G9">
        <f>COUNTIFS(Profesorado[DOCTOR],"SI",Profesorado[UNIVERSIDAD],A9,Profesorado[CATEGORIA],B9)</f>
        <v>1</v>
      </c>
      <c r="H9">
        <f>SUMIFS(Profesorado[QUINQUENIOS],Profesorado[UNIVERSIDAD],A9,Profesorado[CATEGORIA],B9)</f>
        <v>2</v>
      </c>
      <c r="I9">
        <f>SUMIFS(Profesorado[SEXENIOS],Profesorado[UNIVERSIDAD],A9,Profesorado[CATEGORIA],B9)</f>
        <v>1</v>
      </c>
      <c r="L9" s="6" t="s">
        <v>46</v>
      </c>
    </row>
    <row r="10" spans="1:12" x14ac:dyDescent="0.25">
      <c r="A10" s="2" t="s">
        <v>18</v>
      </c>
      <c r="B10" s="2" t="s">
        <v>58</v>
      </c>
      <c r="C10">
        <f>COUNTIFS(Profesorado[CATEGORIA],B10,Profesorado[UNIVERSIDAD],A10)</f>
        <v>1</v>
      </c>
      <c r="D10" t="str">
        <f>IF(OR(Tabla_AP_64[[#This Row],[Categoria]]=CATEGORIAS!$B$2,Tabla_AP_64[[#This Row],[Categoria]]=CATEGORIAS!$B$3,Tabla_AP_64[[#This Row],[Categoria]]=CATEGORIAS!$B$4,Tabla_AP_64[[#This Row],[Categoria]]=CATEGORIAS!$B$5,Tabla_AP_64[[#This Row],[Categoria]]=CATEGORIAS!$B$6,Tabla_AP_64[[#This Row],[Categoria]]=CATEGORIAS!$B$7),"Permanente",IF(Tabla_AP_64[[#This Row],[Categoria]]="EX","No vinculado", "Temporal"))</f>
        <v>Permanente</v>
      </c>
      <c r="E10">
        <f>COUNTIFS(Profesorado[DEDICACIÓN],"T",Profesorado[UNIVERSIDAD],A10,Profesorado[CATEGORIA],B10)</f>
        <v>0</v>
      </c>
      <c r="F10">
        <f>COUNTIFS(Profesorado[DEDICACIÓN],"P",Profesorado[UNIVERSIDAD],A10,Profesorado[CATEGORIA],B10)</f>
        <v>1</v>
      </c>
      <c r="G10">
        <f>COUNTIFS(Profesorado[DOCTOR],"SI",Profesorado[UNIVERSIDAD],A10,Profesorado[CATEGORIA],B10)</f>
        <v>1</v>
      </c>
      <c r="H10">
        <f>SUMIFS(Profesorado[QUINQUENIOS],Profesorado[UNIVERSIDAD],A10,Profesorado[CATEGORIA],B10)</f>
        <v>3</v>
      </c>
      <c r="I10">
        <f>SUMIFS(Profesorado[SEXENIOS],Profesorado[UNIVERSIDAD],A10,Profesorado[CATEGORIA],B10)</f>
        <v>1</v>
      </c>
    </row>
    <row r="11" spans="1:12" x14ac:dyDescent="0.25">
      <c r="A11" s="2" t="s">
        <v>18</v>
      </c>
      <c r="B11" s="2" t="s">
        <v>62</v>
      </c>
      <c r="C11" s="1">
        <f>COUNTIFS(Profesorado[CATEGORIA],B11,Profesorado[UNIVERSIDAD],A11)</f>
        <v>1</v>
      </c>
      <c r="D11" s="1" t="str">
        <f>IF(OR(Tabla_AP_64[[#This Row],[Categoria]]=CATEGORIAS!$B$2,Tabla_AP_64[[#This Row],[Categoria]]=CATEGORIAS!$B$3,Tabla_AP_64[[#This Row],[Categoria]]=CATEGORIAS!$B$4,Tabla_AP_64[[#This Row],[Categoria]]=CATEGORIAS!$B$5,Tabla_AP_64[[#This Row],[Categoria]]=CATEGORIAS!$B$6,Tabla_AP_64[[#This Row],[Categoria]]=CATEGORIAS!$B$7),"Permanente",IF(Tabla_AP_64[[#This Row],[Categoria]]="EX","No vinculado", "Temporal"))</f>
        <v>Permanente</v>
      </c>
      <c r="E11" s="1">
        <f>COUNTIFS(Profesorado[DEDICACIÓN],"T",Profesorado[UNIVERSIDAD],A11,Profesorado[CATEGORIA],B11)</f>
        <v>0</v>
      </c>
      <c r="F11" s="1">
        <f>COUNTIFS(Profesorado[DEDICACIÓN],"P",Profesorado[UNIVERSIDAD],A11,Profesorado[CATEGORIA],B11)</f>
        <v>1</v>
      </c>
      <c r="G11" s="1">
        <f>COUNTIFS(Profesorado[DOCTOR],"SI",Profesorado[UNIVERSIDAD],A11,Profesorado[CATEGORIA],B11)</f>
        <v>0</v>
      </c>
      <c r="H11" s="1">
        <f>SUMIFS(Profesorado[QUINQUENIOS],Profesorado[UNIVERSIDAD],A11,Profesorado[CATEGORIA],B11)</f>
        <v>0</v>
      </c>
      <c r="I11" s="1">
        <f>SUMIFS(Profesorado[SEXENIOS],Profesorado[UNIVERSIDAD],A11,Profesorado[CATEGORIA],B11)</f>
        <v>0</v>
      </c>
    </row>
    <row r="12" spans="1:12" x14ac:dyDescent="0.25">
      <c r="A12" s="2" t="s">
        <v>17</v>
      </c>
      <c r="B12" s="2" t="s">
        <v>12</v>
      </c>
      <c r="C12">
        <f>COUNTIFS(Profesorado[CATEGORIA],B12,Profesorado[UNIVERSIDAD],A12)</f>
        <v>1</v>
      </c>
      <c r="D12" t="str">
        <f>IF(OR(Tabla_AP_64[[#This Row],[Categoria]]=CATEGORIAS!$B$2,Tabla_AP_64[[#This Row],[Categoria]]=CATEGORIAS!$B$3,Tabla_AP_64[[#This Row],[Categoria]]=CATEGORIAS!$B$4,Tabla_AP_64[[#This Row],[Categoria]]=CATEGORIAS!$B$5,Tabla_AP_64[[#This Row],[Categoria]]=CATEGORIAS!$B$6,Tabla_AP_64[[#This Row],[Categoria]]=CATEGORIAS!$B$7),"Permanente",IF(Tabla_AP_64[[#This Row],[Categoria]]="EX","No vinculado", "Temporal"))</f>
        <v>Permanente</v>
      </c>
      <c r="E12">
        <f>COUNTIFS(Profesorado[DEDICACIÓN],"T",Profesorado[UNIVERSIDAD],A12,Profesorado[CATEGORIA],B12)</f>
        <v>0</v>
      </c>
      <c r="F12">
        <f>COUNTIFS(Profesorado[DEDICACIÓN],"P",Profesorado[UNIVERSIDAD],A12,Profesorado[CATEGORIA],B12)</f>
        <v>1</v>
      </c>
      <c r="G12">
        <f>COUNTIFS(Profesorado[DOCTOR],"SI",Profesorado[UNIVERSIDAD],A12,Profesorado[CATEGORIA],B12)</f>
        <v>1</v>
      </c>
      <c r="H12">
        <f>SUMIFS(Profesorado[QUINQUENIOS],Profesorado[UNIVERSIDAD],A12,Profesorado[CATEGORIA],B12)</f>
        <v>4</v>
      </c>
      <c r="I12">
        <f>SUMIFS(Profesorado[SEXENIOS],Profesorado[UNIVERSIDAD],A12,Profesorado[CATEGORIA],B12)</f>
        <v>3</v>
      </c>
    </row>
    <row r="13" spans="1:12" x14ac:dyDescent="0.25">
      <c r="A13" s="2" t="s">
        <v>17</v>
      </c>
      <c r="B13" s="2" t="s">
        <v>13</v>
      </c>
      <c r="C13">
        <f>COUNTIFS(Profesorado[CATEGORIA],B13,Profesorado[UNIVERSIDAD],A13)</f>
        <v>1</v>
      </c>
      <c r="D13" t="str">
        <f>IF(OR(Tabla_AP_64[[#This Row],[Categoria]]=CATEGORIAS!$B$2,Tabla_AP_64[[#This Row],[Categoria]]=CATEGORIAS!$B$3,Tabla_AP_64[[#This Row],[Categoria]]=CATEGORIAS!$B$4,Tabla_AP_64[[#This Row],[Categoria]]=CATEGORIAS!$B$5,Tabla_AP_64[[#This Row],[Categoria]]=CATEGORIAS!$B$6,Tabla_AP_64[[#This Row],[Categoria]]=CATEGORIAS!$B$7),"Permanente",IF(Tabla_AP_64[[#This Row],[Categoria]]="EX","No vinculado", "Temporal"))</f>
        <v>Permanente</v>
      </c>
      <c r="E13">
        <f>COUNTIFS(Profesorado[DEDICACIÓN],"T",Profesorado[UNIVERSIDAD],A13,Profesorado[CATEGORIA],B13)</f>
        <v>0</v>
      </c>
      <c r="F13">
        <f>COUNTIFS(Profesorado[DEDICACIÓN],"P",Profesorado[UNIVERSIDAD],A13,Profesorado[CATEGORIA],B13)</f>
        <v>1</v>
      </c>
      <c r="G13">
        <f>COUNTIFS(Profesorado[DOCTOR],"SI",Profesorado[UNIVERSIDAD],A13,Profesorado[CATEGORIA],B13)</f>
        <v>1</v>
      </c>
      <c r="H13">
        <f>SUMIFS(Profesorado[QUINQUENIOS],Profesorado[UNIVERSIDAD],A13,Profesorado[CATEGORIA],B13)</f>
        <v>3</v>
      </c>
      <c r="I13">
        <f>SUMIFS(Profesorado[SEXENIOS],Profesorado[UNIVERSIDAD],A13,Profesorado[CATEGORIA],B13)</f>
        <v>2</v>
      </c>
    </row>
    <row r="14" spans="1:12" x14ac:dyDescent="0.25">
      <c r="A14" s="2" t="s">
        <v>17</v>
      </c>
      <c r="B14" s="2" t="s">
        <v>58</v>
      </c>
      <c r="C14">
        <f>COUNTIFS(Profesorado[CATEGORIA],B14,Profesorado[UNIVERSIDAD],A14)</f>
        <v>0</v>
      </c>
      <c r="D14" t="str">
        <f>IF(OR(Tabla_AP_64[[#This Row],[Categoria]]=CATEGORIAS!$B$2,Tabla_AP_64[[#This Row],[Categoria]]=CATEGORIAS!$B$3,Tabla_AP_64[[#This Row],[Categoria]]=CATEGORIAS!$B$4,Tabla_AP_64[[#This Row],[Categoria]]=CATEGORIAS!$B$5,Tabla_AP_64[[#This Row],[Categoria]]=CATEGORIAS!$B$6,Tabla_AP_64[[#This Row],[Categoria]]=CATEGORIAS!$B$7),"Permanente",IF(Tabla_AP_64[[#This Row],[Categoria]]="EX","No vinculado", "Temporal"))</f>
        <v>Permanente</v>
      </c>
      <c r="E14">
        <f>COUNTIFS(Profesorado[DEDICACIÓN],"T",Profesorado[UNIVERSIDAD],A14,Profesorado[CATEGORIA],B14)</f>
        <v>0</v>
      </c>
      <c r="F14">
        <f>COUNTIFS(Profesorado[DEDICACIÓN],"P",Profesorado[UNIVERSIDAD],A14,Profesorado[CATEGORIA],B14)</f>
        <v>0</v>
      </c>
      <c r="G14">
        <f>COUNTIFS(Profesorado[DOCTOR],"SI",Profesorado[UNIVERSIDAD],A14,Profesorado[CATEGORIA],B14)</f>
        <v>0</v>
      </c>
      <c r="H14">
        <f>SUMIFS(Profesorado[QUINQUENIOS],Profesorado[UNIVERSIDAD],A14,Profesorado[CATEGORIA],B14)</f>
        <v>0</v>
      </c>
      <c r="I14">
        <f>SUMIFS(Profesorado[SEXENIOS],Profesorado[UNIVERSIDAD],A14,Profesorado[CATEGORIA],B14)</f>
        <v>0</v>
      </c>
    </row>
    <row r="15" spans="1:12" x14ac:dyDescent="0.25">
      <c r="A15" s="2" t="s">
        <v>14</v>
      </c>
      <c r="B15" s="2" t="s">
        <v>66</v>
      </c>
      <c r="C15">
        <f>COUNTIFS(Profesorado[CATEGORIA],B15,Profesorado[UNIVERSIDAD],A15)</f>
        <v>1</v>
      </c>
      <c r="D15" t="str">
        <f>IF(OR(Tabla_AP_64[[#This Row],[Categoria]]=CATEGORIAS!$B$2,Tabla_AP_64[[#This Row],[Categoria]]=CATEGORIAS!$B$3,Tabla_AP_64[[#This Row],[Categoria]]=CATEGORIAS!$B$4,Tabla_AP_64[[#This Row],[Categoria]]=CATEGORIAS!$B$5,Tabla_AP_64[[#This Row],[Categoria]]=CATEGORIAS!$B$6,Tabla_AP_64[[#This Row],[Categoria]]=CATEGORIAS!$B$7),"Permanente",IF(Tabla_AP_64[[#This Row],[Categoria]]="EX","No vinculado", "Temporal"))</f>
        <v>No vinculado</v>
      </c>
      <c r="E15" s="1">
        <f>COUNTIFS(Profesorado[DEDICACIÓN],"T",Profesorado[UNIVERSIDAD],A15,Profesorado[CATEGORIA],B15)</f>
        <v>0</v>
      </c>
      <c r="F15" s="1">
        <f>COUNTIFS(Profesorado[DEDICACIÓN],"P",Profesorado[UNIVERSIDAD],A15,Profesorado[CATEGORIA],B15)</f>
        <v>1</v>
      </c>
      <c r="G15">
        <f>COUNTIFS(Profesorado[DOCTOR],"SI",Profesorado[UNIVERSIDAD],A15,Profesorado[CATEGORIA],B15)</f>
        <v>0</v>
      </c>
      <c r="H15" s="1">
        <f>SUMIFS(Profesorado[QUINQUENIOS],Profesorado[UNIVERSIDAD],A15,Profesorado[CATEGORIA],B15)</f>
        <v>0</v>
      </c>
      <c r="I15" s="1">
        <f>SUMIFS(Profesorado[SEXENIOS],Profesorado[UNIVERSIDAD],A15,Profesorado[CATEGORIA],B15)</f>
        <v>0</v>
      </c>
    </row>
  </sheetData>
  <mergeCells count="2">
    <mergeCell ref="A1:I1"/>
    <mergeCell ref="E2:F2"/>
  </mergeCell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7" sqref="B7"/>
    </sheetView>
    <sheetView workbookViewId="1"/>
  </sheetViews>
  <sheetFormatPr baseColWidth="10" defaultRowHeight="15" x14ac:dyDescent="0.25"/>
  <cols>
    <col min="1" max="1" width="33.140625" bestFit="1" customWidth="1"/>
    <col min="2" max="2" width="11.140625" bestFit="1" customWidth="1"/>
    <col min="3" max="3" width="12.140625" bestFit="1" customWidth="1"/>
  </cols>
  <sheetData>
    <row r="1" spans="1:3" x14ac:dyDescent="0.25">
      <c r="A1" t="s">
        <v>50</v>
      </c>
      <c r="B1" t="s">
        <v>51</v>
      </c>
      <c r="C1" t="s">
        <v>40</v>
      </c>
    </row>
    <row r="2" spans="1:3" x14ac:dyDescent="0.25">
      <c r="A2" t="s">
        <v>52</v>
      </c>
      <c r="B2" t="s">
        <v>12</v>
      </c>
      <c r="C2" t="s">
        <v>53</v>
      </c>
    </row>
    <row r="3" spans="1:3" x14ac:dyDescent="0.25">
      <c r="A3" t="s">
        <v>54</v>
      </c>
      <c r="B3" t="s">
        <v>13</v>
      </c>
      <c r="C3" t="s">
        <v>53</v>
      </c>
    </row>
    <row r="4" spans="1:3" x14ac:dyDescent="0.25">
      <c r="A4" t="s">
        <v>55</v>
      </c>
      <c r="B4" t="s">
        <v>56</v>
      </c>
      <c r="C4" t="s">
        <v>53</v>
      </c>
    </row>
    <row r="5" spans="1:3" x14ac:dyDescent="0.25">
      <c r="A5" t="s">
        <v>57</v>
      </c>
      <c r="B5" t="s">
        <v>58</v>
      </c>
      <c r="C5" t="s">
        <v>53</v>
      </c>
    </row>
    <row r="6" spans="1:3" x14ac:dyDescent="0.25">
      <c r="A6" t="s">
        <v>59</v>
      </c>
      <c r="B6" t="s">
        <v>60</v>
      </c>
      <c r="C6" t="s">
        <v>53</v>
      </c>
    </row>
    <row r="7" spans="1:3" x14ac:dyDescent="0.25">
      <c r="A7" t="s">
        <v>61</v>
      </c>
      <c r="B7" t="s">
        <v>62</v>
      </c>
      <c r="C7" t="s">
        <v>53</v>
      </c>
    </row>
    <row r="8" spans="1:3" x14ac:dyDescent="0.25">
      <c r="A8" t="s">
        <v>63</v>
      </c>
      <c r="B8" t="s">
        <v>65</v>
      </c>
      <c r="C8" t="s">
        <v>64</v>
      </c>
    </row>
    <row r="9" spans="1:3" x14ac:dyDescent="0.25">
      <c r="A9" t="s">
        <v>14</v>
      </c>
      <c r="B9" t="s">
        <v>66</v>
      </c>
      <c r="C9"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Instrucciones de uso</vt:lpstr>
      <vt:lpstr>Listado PROFESORES</vt:lpstr>
      <vt:lpstr>TABLA 6.1</vt:lpstr>
      <vt:lpstr>TABLA 6.2</vt:lpstr>
      <vt:lpstr>CATEGORIAS</vt:lpstr>
    </vt:vector>
  </TitlesOfParts>
  <Company>CLB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López Bravo</dc:creator>
  <cp:lastModifiedBy>Cristina López Bravo</cp:lastModifiedBy>
  <dcterms:created xsi:type="dcterms:W3CDTF">2018-01-25T17:10:11Z</dcterms:created>
  <dcterms:modified xsi:type="dcterms:W3CDTF">2018-02-01T17:32:46Z</dcterms:modified>
</cp:coreProperties>
</file>